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1"/>
  </bookViews>
  <sheets>
    <sheet name="титулка" sheetId="1" r:id="rId1"/>
    <sheet name="план" sheetId="2" r:id="rId2"/>
    <sheet name="1" sheetId="3" r:id="rId3"/>
    <sheet name="2" sheetId="4" r:id="rId4"/>
    <sheet name="Лист2" sheetId="5" state="hidden" r:id="rId5"/>
  </sheets>
  <definedNames>
    <definedName name="_xlnm.Print_Area" localSheetId="2">'1'!$A$1:$AF$17</definedName>
    <definedName name="_xlnm.Print_Area" localSheetId="3">'2'!$A$1:$AF$18</definedName>
    <definedName name="_xlnm.Print_Area" localSheetId="1">'план'!$A$1:$Q$68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<sst xmlns="http://schemas.openxmlformats.org/spreadsheetml/2006/main" count="362" uniqueCount="173">
  <si>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</si>
  <si>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</si>
  <si>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</si>
  <si>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</si>
  <si>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</si>
  <si>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</si>
  <si>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</si>
  <si>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</si>
  <si>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</si>
  <si>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</si>
  <si>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</si>
  <si>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</si>
  <si>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</si>
  <si>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</si>
  <si>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</si>
  <si>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</si>
  <si>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</si>
  <si>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</si>
  <si>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</si>
  <si>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</si>
  <si>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</si>
  <si>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</si>
  <si>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</si>
  <si>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</si>
  <si>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І . ГРАФІК НАВЧАЛЬНОГО ПРОЦЕСУ</t>
  </si>
  <si>
    <t>Міністерство освіти і науки України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</si>
  <si>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</si>
  <si>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</si>
  <si>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</si>
  <si>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</si>
  <si>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</si>
  <si>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</si>
  <si>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Держ. атест.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</si>
  <si>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</si>
  <si>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</si>
  <si>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Канікули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</si>
  <si>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</si>
  <si>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Всього</t>
  </si>
  <si>
    <t>Захист магістерської роботи</t>
  </si>
  <si>
    <t>Підготовка магістерської роботи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</si>
  <si>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</si>
  <si>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</si>
  <si>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</si>
  <si>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</si>
  <si>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</si>
  <si>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</si>
  <si>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</si>
  <si>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</si>
  <si>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</si>
  <si>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</si>
  <si>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</si>
  <si>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</si>
  <si>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</si>
  <si>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</si>
  <si>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</si>
  <si>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</si>
  <si>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</si>
  <si>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Разом:</t>
  </si>
  <si>
    <t>Методи оптимізації в електромеханічних системах</t>
  </si>
  <si>
    <t>Мікропроцесорні системи керування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</si>
  <si>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</si>
  <si>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</si>
  <si>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</si>
  <si>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</si>
  <si>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</si>
  <si>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</si>
  <si>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</si>
  <si>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</si>
  <si>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</si>
  <si>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</si>
  <si>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</si>
  <si>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</si>
  <si>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</si>
  <si>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 xml:space="preserve">Срок навчання - 1,5 року  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</si>
  <si>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</si>
  <si>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</si>
  <si>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</si>
  <si>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</si>
  <si>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</si>
  <si>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</si>
  <si>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</si>
  <si>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</si>
  <si>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</si>
  <si>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</si>
  <si>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</si>
  <si>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</si>
  <si>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</si>
  <si>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</si>
  <si>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</si>
  <si>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</si>
  <si>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</si>
  <si>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Разом п.1.3</t>
  </si>
  <si>
    <t>Разом п.1</t>
  </si>
  <si>
    <t>2. ДИСЦИПЛІНИ ВІЛЬНОГО ВИБОРУ</t>
  </si>
  <si>
    <t xml:space="preserve">3. Практична підготовка </t>
  </si>
  <si>
    <t>4. Державна атестація</t>
  </si>
  <si>
    <t>1. ОБОВ'ЯЗКОВІ НАВЧАЛЬНІ ДИСЦИПЛІНИ</t>
  </si>
  <si>
    <t xml:space="preserve">2.3 Дисципліни професіної підготовки </t>
  </si>
  <si>
    <t>З/Д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</si>
  <si>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</si>
  <si>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r>
      <t xml:space="preserve">спеціалізації: </t>
    </r>
    <r>
      <rPr>
        <b/>
        <sz val="20"/>
        <rFont val="Times New Roman"/>
        <family val="1"/>
      </rPr>
      <t xml:space="preserve"> Спеціалізовані комп’ютерні електромеханічні системи Комп’ютерні системи автоматизації електромеханічних комплексів</t>
    </r>
  </si>
  <si>
    <t>Напрямок "Спеціалізовані комп’ютерні електромеханічні системи"</t>
  </si>
  <si>
    <t>2</t>
  </si>
  <si>
    <t>3</t>
  </si>
  <si>
    <t>Напрямок "Комп’ютерні системи автоматизації електромеханічних комплексів"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</si>
  <si>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</si>
  <si>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</si>
  <si>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</si>
  <si>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</si>
  <si>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</si>
  <si>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</si>
  <si>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</si>
  <si>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t>В.Т.Лебідь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</si>
  <si>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</si>
  <si>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</t>
  </si>
  <si>
    <t>1.2.2.1</t>
  </si>
  <si>
    <t>1.2.2.2</t>
  </si>
  <si>
    <t>Методологія та організація наукових досліджень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</si>
  <si>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</si>
  <si>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</si>
  <si>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Наставна сесія</t>
  </si>
  <si>
    <t>Магістерська робота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</si>
  <si>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</si>
  <si>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4/0</t>
  </si>
  <si>
    <t>2 курс</t>
  </si>
  <si>
    <t>Разом за п.1.2</t>
  </si>
  <si>
    <t>4/2</t>
  </si>
  <si>
    <t>Справка</t>
  </si>
  <si>
    <t>3.1</t>
  </si>
  <si>
    <t>3.2</t>
  </si>
  <si>
    <t>4.1</t>
  </si>
  <si>
    <t>8/4</t>
  </si>
  <si>
    <t>16/4</t>
  </si>
  <si>
    <t>2.3.1</t>
  </si>
  <si>
    <t>1.1 Соціально-гуманітарні дисципліни</t>
  </si>
  <si>
    <t>1.1.1</t>
  </si>
  <si>
    <t>Іноземна мова (за професійним спрямуванням)</t>
  </si>
  <si>
    <t>1.1.1.1</t>
  </si>
  <si>
    <t>1.1.1.3</t>
  </si>
  <si>
    <t>Разом за п.1.1:</t>
  </si>
  <si>
    <t>1.2 Дисципліни природничо-наукові (фундаментальної) підготовки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</si>
  <si>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</si>
  <si>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</si>
  <si>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</si>
  <si>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</si>
  <si>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>Семестр</t>
  </si>
  <si>
    <t>K</t>
  </si>
  <si>
    <t>C</t>
  </si>
  <si>
    <t>8/0</t>
  </si>
  <si>
    <t>1.3 Дисципліни професійної підготовки</t>
  </si>
  <si>
    <t>4</t>
  </si>
  <si>
    <t>12/4</t>
  </si>
  <si>
    <t>6+15+9</t>
  </si>
  <si>
    <t>20/10</t>
  </si>
  <si>
    <t>32/10</t>
  </si>
  <si>
    <t>44/14</t>
  </si>
  <si>
    <t>Розподіл за семестрами</t>
  </si>
  <si>
    <t>20/8</t>
  </si>
  <si>
    <t>36/12</t>
  </si>
  <si>
    <t>2/0</t>
  </si>
  <si>
    <t>Директор ЦДЗО</t>
  </si>
  <si>
    <t>М.М. Федоров</t>
  </si>
  <si>
    <t>кількість тижнів у семестрі</t>
  </si>
  <si>
    <t>План навчального процесу на 2018/2019 навчальний рік</t>
  </si>
  <si>
    <t>протокол № 8</t>
  </si>
  <si>
    <t>"29  " березня    2018 р.</t>
  </si>
  <si>
    <t>Синтез електромеханічних систем методом дискретного часового еквалайзера</t>
  </si>
  <si>
    <t>Разом</t>
  </si>
  <si>
    <t>викладач</t>
  </si>
  <si>
    <t>ЕСА-18-зм, 1 семестр</t>
  </si>
  <si>
    <t/>
  </si>
  <si>
    <t>так</t>
  </si>
  <si>
    <t>ЕСА-18-зм, 2 семестр</t>
  </si>
</sst>
</file>

<file path=xl/styles.xml><?xml version="1.0" encoding="utf-8"?>
<styleSheet xmlns="http://schemas.openxmlformats.org/spreadsheetml/2006/main">
  <numFmts count="4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0.000"/>
    <numFmt numFmtId="193" formatCode="mmm/yyyy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_-;\-* #,##0_-;\ &quot;&quot;_-;_-@_-"/>
    <numFmt numFmtId="199" formatCode="#,##0;\-* #,##0_-;\ &quot;&quot;_-;_-@_-"/>
    <numFmt numFmtId="200" formatCode="#,##0.0_-;\-* #,##0.0_-;\ _-;_-@_-"/>
  </numFmts>
  <fonts count="7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89" fontId="2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92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9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 readingOrder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 readingOrder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26" fillId="0" borderId="15" xfId="0" applyNumberFormat="1" applyFont="1" applyFill="1" applyBorder="1" applyAlignment="1">
      <alignment horizontal="center" vertical="center" wrapText="1"/>
    </xf>
    <xf numFmtId="190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190" fontId="26" fillId="0" borderId="15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 readingOrder="1"/>
    </xf>
    <xf numFmtId="0" fontId="27" fillId="0" borderId="15" xfId="0" applyNumberFormat="1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192" fontId="6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192" fontId="6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 readingOrder="1"/>
    </xf>
    <xf numFmtId="0" fontId="6" fillId="0" borderId="18" xfId="0" applyNumberFormat="1" applyFont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 readingOrder="1"/>
    </xf>
    <xf numFmtId="190" fontId="2" fillId="0" borderId="24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 readingOrder="1"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188" fontId="2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 readingOrder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readingOrder="1"/>
    </xf>
    <xf numFmtId="190" fontId="6" fillId="0" borderId="15" xfId="0" applyNumberFormat="1" applyFont="1" applyFill="1" applyBorder="1" applyAlignment="1">
      <alignment horizontal="center" vertical="center" wrapText="1"/>
    </xf>
    <xf numFmtId="190" fontId="6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Border="1" applyAlignment="1">
      <alignment horizontal="center" vertical="center" wrapText="1"/>
    </xf>
    <xf numFmtId="190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47" xfId="0" applyNumberFormat="1" applyFont="1" applyFill="1" applyBorder="1" applyAlignment="1" applyProtection="1">
      <alignment horizontal="center" vertical="center"/>
      <protection/>
    </xf>
    <xf numFmtId="188" fontId="6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readingOrder="1"/>
      <protection/>
    </xf>
    <xf numFmtId="0" fontId="6" fillId="33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34" borderId="12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21" xfId="0" applyBorder="1" applyAlignment="1">
      <alignment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9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0" xfId="0" applyFont="1" applyAlignment="1">
      <alignment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 readingOrder="1"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 readingOrder="1"/>
    </xf>
    <xf numFmtId="49" fontId="3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/>
    </xf>
    <xf numFmtId="0" fontId="3" fillId="35" borderId="21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49" fontId="3" fillId="0" borderId="57" xfId="0" applyNumberFormat="1" applyFont="1" applyBorder="1" applyAlignment="1">
      <alignment horizontal="center" vertical="center" wrapText="1"/>
    </xf>
    <xf numFmtId="188" fontId="3" fillId="0" borderId="2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190" fontId="3" fillId="0" borderId="2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 readingOrder="1"/>
    </xf>
    <xf numFmtId="190" fontId="3" fillId="0" borderId="21" xfId="0" applyNumberFormat="1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readingOrder="1"/>
    </xf>
    <xf numFmtId="0" fontId="13" fillId="0" borderId="2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188" fontId="13" fillId="0" borderId="21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2" fillId="35" borderId="1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1" fillId="0" borderId="58" xfId="52" applyFont="1" applyBorder="1" applyAlignment="1">
      <alignment horizontal="center" vertical="center" wrapText="1"/>
      <protection/>
    </xf>
    <xf numFmtId="0" fontId="18" fillId="0" borderId="5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9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18" fillId="0" borderId="60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18" fillId="0" borderId="62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64" xfId="0" applyFont="1" applyBorder="1" applyAlignment="1">
      <alignment wrapText="1"/>
    </xf>
    <xf numFmtId="0" fontId="24" fillId="0" borderId="58" xfId="52" applyFont="1" applyBorder="1" applyAlignment="1">
      <alignment horizontal="center" vertical="center" wrapText="1"/>
      <protection/>
    </xf>
    <xf numFmtId="0" fontId="11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14" fillId="0" borderId="21" xfId="52" applyFont="1" applyBorder="1" applyAlignment="1">
      <alignment horizontal="center" vertical="center" wrapText="1"/>
      <protection/>
    </xf>
    <xf numFmtId="0" fontId="1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49" fontId="11" fillId="0" borderId="21" xfId="52" applyNumberFormat="1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vertical="center" wrapText="1"/>
    </xf>
    <xf numFmtId="49" fontId="1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4" fillId="0" borderId="58" xfId="52" applyFont="1" applyBorder="1" applyAlignment="1">
      <alignment horizontal="center" vertical="center" wrapText="1"/>
      <protection/>
    </xf>
    <xf numFmtId="0" fontId="14" fillId="0" borderId="59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1" fillId="0" borderId="23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46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1" fillId="0" borderId="58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wrapText="1"/>
    </xf>
    <xf numFmtId="0" fontId="18" fillId="0" borderId="21" xfId="0" applyFont="1" applyBorder="1" applyAlignment="1">
      <alignment wrapText="1"/>
    </xf>
    <xf numFmtId="0" fontId="0" fillId="0" borderId="5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49" fontId="14" fillId="0" borderId="65" xfId="52" applyNumberFormat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4" fillId="0" borderId="66" xfId="0" applyFont="1" applyBorder="1" applyAlignment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6" fillId="0" borderId="68" xfId="0" applyNumberFormat="1" applyFont="1" applyFill="1" applyBorder="1" applyAlignment="1" applyProtection="1">
      <alignment horizontal="center" vertical="center"/>
      <protection/>
    </xf>
    <xf numFmtId="0" fontId="26" fillId="0" borderId="69" xfId="0" applyNumberFormat="1" applyFont="1" applyFill="1" applyBorder="1" applyAlignment="1" applyProtection="1">
      <alignment horizontal="center" vertical="center"/>
      <protection/>
    </xf>
    <xf numFmtId="0" fontId="26" fillId="0" borderId="70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88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2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88" fontId="6" fillId="0" borderId="27" xfId="0" applyNumberFormat="1" applyFont="1" applyFill="1" applyBorder="1" applyAlignment="1" applyProtection="1">
      <alignment horizontal="center" vertical="center"/>
      <protection/>
    </xf>
    <xf numFmtId="188" fontId="6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88" fontId="6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26" fillId="0" borderId="74" xfId="0" applyNumberFormat="1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49" fontId="26" fillId="0" borderId="68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right" vertical="center"/>
      <protection/>
    </xf>
    <xf numFmtId="0" fontId="0" fillId="0" borderId="63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29" fillId="0" borderId="70" xfId="0" applyFont="1" applyBorder="1" applyAlignment="1">
      <alignment horizontal="center" vertical="center"/>
    </xf>
    <xf numFmtId="190" fontId="6" fillId="0" borderId="27" xfId="0" applyNumberFormat="1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72" xfId="0" applyNumberFormat="1" applyFont="1" applyFill="1" applyBorder="1" applyAlignment="1" applyProtection="1">
      <alignment horizontal="center" vertical="center"/>
      <protection/>
    </xf>
    <xf numFmtId="188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right"/>
    </xf>
    <xf numFmtId="0" fontId="6" fillId="0" borderId="72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26" fillId="0" borderId="14" xfId="0" applyNumberFormat="1" applyFont="1" applyBorder="1" applyAlignment="1">
      <alignment horizontal="center" vertical="center" wrapText="1"/>
    </xf>
    <xf numFmtId="49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" xfId="0" applyFont="1" applyBorder="1" applyAlignment="1">
      <alignment horizontal="center" vertical="center" textRotation="90" wrapText="1"/>
    </xf>
    <xf numFmtId="188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188" fontId="4" fillId="0" borderId="26" xfId="0" applyNumberFormat="1" applyFont="1" applyFill="1" applyBorder="1" applyAlignment="1" applyProtection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textRotation="90"/>
      <protection/>
    </xf>
    <xf numFmtId="188" fontId="6" fillId="0" borderId="21" xfId="0" applyNumberFormat="1" applyFont="1" applyFill="1" applyBorder="1" applyAlignment="1" applyProtection="1">
      <alignment horizontal="center" vertical="center"/>
      <protection/>
    </xf>
    <xf numFmtId="188" fontId="4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" customWidth="1"/>
    <col min="2" max="2" width="5.875" style="1" customWidth="1"/>
    <col min="3" max="3" width="5.125" style="1" customWidth="1"/>
    <col min="4" max="4" width="4.375" style="1" customWidth="1"/>
    <col min="5" max="5" width="5.25390625" style="1" customWidth="1"/>
    <col min="6" max="6" width="4.2539062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25390625" style="1" customWidth="1"/>
    <col min="14" max="14" width="5.375" style="1" customWidth="1"/>
    <col min="15" max="16" width="5.125" style="1" customWidth="1"/>
    <col min="17" max="18" width="5.25390625" style="1" customWidth="1"/>
    <col min="19" max="20" width="5.125" style="1" customWidth="1"/>
    <col min="21" max="21" width="5.875" style="1" customWidth="1"/>
    <col min="22" max="22" width="5.25390625" style="1" customWidth="1"/>
    <col min="23" max="23" width="5.00390625" style="1" customWidth="1"/>
    <col min="24" max="24" width="3.75390625" style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125" style="1" customWidth="1"/>
    <col min="43" max="43" width="5.625" style="1" customWidth="1"/>
    <col min="44" max="44" width="4.75390625" style="1" customWidth="1"/>
    <col min="45" max="45" width="3.875" style="1" customWidth="1"/>
    <col min="46" max="46" width="4.125" style="1" customWidth="1"/>
    <col min="47" max="47" width="3.875" style="1" customWidth="1"/>
    <col min="48" max="48" width="3.75390625" style="1" customWidth="1"/>
    <col min="49" max="49" width="4.375" style="1" customWidth="1"/>
    <col min="50" max="50" width="4.875" style="1" customWidth="1"/>
    <col min="51" max="52" width="3.75390625" style="1" customWidth="1"/>
    <col min="53" max="53" width="3.875" style="1" customWidth="1"/>
    <col min="54" max="54" width="4.875" style="1" customWidth="1"/>
    <col min="55" max="16384" width="3.25390625" style="1" customWidth="1"/>
  </cols>
  <sheetData>
    <row r="1" ht="43.5" customHeight="1"/>
    <row r="2" spans="2:54" ht="18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8" t="s">
        <v>25</v>
      </c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</row>
    <row r="3" spans="2:54" ht="20.25" customHeight="1">
      <c r="B3" s="276" t="s">
        <v>141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</row>
    <row r="4" spans="2:54" ht="30.75">
      <c r="B4" s="276" t="s">
        <v>142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90" t="s">
        <v>1</v>
      </c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</row>
    <row r="5" spans="2:54" ht="26.25" customHeight="1">
      <c r="B5" s="276" t="s">
        <v>164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65" t="s">
        <v>144</v>
      </c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</row>
    <row r="6" spans="2:54" s="2" customFormat="1" ht="27.75">
      <c r="B6" s="292" t="s">
        <v>165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</row>
    <row r="7" spans="2:54" s="2" customFormat="1" ht="22.5" customHeigh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</row>
    <row r="8" spans="2:54" s="2" customFormat="1" ht="27" customHeight="1">
      <c r="B8" s="276" t="s">
        <v>0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3" t="s">
        <v>2</v>
      </c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</row>
    <row r="9" spans="2:54" s="2" customFormat="1" ht="33" customHeight="1">
      <c r="B9" s="276" t="s">
        <v>143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62" t="s">
        <v>36</v>
      </c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4"/>
      <c r="AD9" s="264"/>
      <c r="AE9" s="9"/>
      <c r="AF9" s="9"/>
      <c r="AG9" s="9"/>
      <c r="AH9" s="9"/>
      <c r="AI9" s="9"/>
      <c r="AJ9" s="9"/>
      <c r="AK9" s="9"/>
      <c r="AL9" s="9"/>
      <c r="AM9" s="9"/>
      <c r="AN9" s="9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</row>
    <row r="10" spans="17:54" s="2" customFormat="1" ht="27.75" customHeight="1">
      <c r="Q10" s="262" t="s">
        <v>99</v>
      </c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9"/>
      <c r="AN10" s="9"/>
      <c r="AO10" s="282" t="s">
        <v>73</v>
      </c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</row>
    <row r="11" spans="17:54" s="2" customFormat="1" ht="27.75" customHeight="1">
      <c r="Q11" s="269" t="s">
        <v>113</v>
      </c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80" t="s">
        <v>40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</row>
    <row r="12" spans="17:54" s="2" customFormat="1" ht="3.75" customHeight="1"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28.5" customHeight="1">
      <c r="Q13" s="272" t="s">
        <v>100</v>
      </c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4"/>
      <c r="AN13" s="264"/>
      <c r="AO13" s="2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</row>
    <row r="14" spans="17:54" s="2" customFormat="1" ht="25.5" customHeight="1"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265" t="s">
        <v>118</v>
      </c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5.5">
      <c r="B17" s="279" t="s">
        <v>24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</row>
    <row r="18" spans="2:54" s="2" customFormat="1" ht="25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275" t="s">
        <v>3</v>
      </c>
      <c r="C20" s="278" t="s">
        <v>4</v>
      </c>
      <c r="D20" s="278"/>
      <c r="E20" s="278"/>
      <c r="F20" s="278"/>
      <c r="G20" s="278" t="s">
        <v>5</v>
      </c>
      <c r="H20" s="278"/>
      <c r="I20" s="278"/>
      <c r="J20" s="278"/>
      <c r="K20" s="278" t="s">
        <v>6</v>
      </c>
      <c r="L20" s="278"/>
      <c r="M20" s="278"/>
      <c r="N20" s="278"/>
      <c r="O20" s="278" t="s">
        <v>7</v>
      </c>
      <c r="P20" s="278"/>
      <c r="Q20" s="278"/>
      <c r="R20" s="278"/>
      <c r="S20" s="278"/>
      <c r="T20" s="284" t="s">
        <v>8</v>
      </c>
      <c r="U20" s="285"/>
      <c r="V20" s="285"/>
      <c r="W20" s="285"/>
      <c r="X20" s="286"/>
      <c r="Y20" s="278" t="s">
        <v>9</v>
      </c>
      <c r="Z20" s="278"/>
      <c r="AA20" s="278"/>
      <c r="AB20" s="278"/>
      <c r="AC20" s="278" t="s">
        <v>10</v>
      </c>
      <c r="AD20" s="278"/>
      <c r="AE20" s="278"/>
      <c r="AF20" s="278"/>
      <c r="AG20" s="278" t="s">
        <v>11</v>
      </c>
      <c r="AH20" s="278"/>
      <c r="AI20" s="278"/>
      <c r="AJ20" s="278"/>
      <c r="AK20" s="284" t="s">
        <v>12</v>
      </c>
      <c r="AL20" s="285"/>
      <c r="AM20" s="285"/>
      <c r="AN20" s="285"/>
      <c r="AO20" s="286"/>
      <c r="AP20" s="278" t="s">
        <v>13</v>
      </c>
      <c r="AQ20" s="278"/>
      <c r="AR20" s="278"/>
      <c r="AS20" s="278"/>
      <c r="AT20" s="278" t="s">
        <v>14</v>
      </c>
      <c r="AU20" s="278"/>
      <c r="AV20" s="278"/>
      <c r="AW20" s="278"/>
      <c r="AX20" s="278" t="s">
        <v>15</v>
      </c>
      <c r="AY20" s="278"/>
      <c r="AZ20" s="278"/>
      <c r="BA20" s="278"/>
      <c r="BB20" s="278"/>
    </row>
    <row r="21" spans="2:54" s="5" customFormat="1" ht="20.25" customHeight="1">
      <c r="B21" s="275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96" t="s">
        <v>119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 t="s">
        <v>16</v>
      </c>
      <c r="S22" s="96" t="s">
        <v>119</v>
      </c>
      <c r="T22" s="96" t="s">
        <v>146</v>
      </c>
      <c r="U22" s="96" t="s">
        <v>146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 t="s">
        <v>147</v>
      </c>
      <c r="AS22" s="97" t="s">
        <v>17</v>
      </c>
      <c r="AT22" s="96" t="s">
        <v>17</v>
      </c>
      <c r="AU22" s="96" t="s">
        <v>17</v>
      </c>
      <c r="AV22" s="96" t="s">
        <v>17</v>
      </c>
      <c r="AW22" s="96" t="s">
        <v>17</v>
      </c>
      <c r="AX22" s="96" t="s">
        <v>17</v>
      </c>
      <c r="AY22" s="96" t="s">
        <v>17</v>
      </c>
      <c r="AZ22" s="96" t="s">
        <v>17</v>
      </c>
      <c r="BA22" s="96" t="s">
        <v>17</v>
      </c>
      <c r="BB22" s="98" t="s">
        <v>17</v>
      </c>
    </row>
    <row r="23" spans="2:54" ht="19.5" customHeight="1">
      <c r="B23" s="28">
        <v>2</v>
      </c>
      <c r="C23" s="96" t="s">
        <v>18</v>
      </c>
      <c r="D23" s="96" t="s">
        <v>18</v>
      </c>
      <c r="E23" s="96" t="s">
        <v>18</v>
      </c>
      <c r="F23" s="96" t="s">
        <v>19</v>
      </c>
      <c r="G23" s="96" t="s">
        <v>19</v>
      </c>
      <c r="H23" s="96" t="s">
        <v>19</v>
      </c>
      <c r="I23" s="96" t="s">
        <v>19</v>
      </c>
      <c r="J23" s="96" t="s">
        <v>19</v>
      </c>
      <c r="K23" s="96" t="s">
        <v>19</v>
      </c>
      <c r="L23" s="96" t="s">
        <v>19</v>
      </c>
      <c r="M23" s="96" t="s">
        <v>19</v>
      </c>
      <c r="N23" s="96" t="s">
        <v>19</v>
      </c>
      <c r="O23" s="96" t="s">
        <v>19</v>
      </c>
      <c r="P23" s="96" t="s">
        <v>19</v>
      </c>
      <c r="Q23" s="96" t="s">
        <v>19</v>
      </c>
      <c r="R23" s="99" t="s">
        <v>19</v>
      </c>
      <c r="S23" s="99" t="s">
        <v>19</v>
      </c>
      <c r="T23" s="100" t="s">
        <v>19</v>
      </c>
      <c r="U23" s="101" t="s">
        <v>98</v>
      </c>
      <c r="V23" s="101" t="s">
        <v>98</v>
      </c>
      <c r="W23" s="102"/>
      <c r="X23" s="102"/>
      <c r="Y23" s="102"/>
      <c r="Z23" s="102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4"/>
    </row>
    <row r="24" spans="2:53" ht="19.5" customHeight="1">
      <c r="B24" s="260" t="s">
        <v>122</v>
      </c>
      <c r="C24" s="260"/>
      <c r="D24" s="260"/>
      <c r="E24" s="260"/>
      <c r="F24" s="260"/>
      <c r="G24" s="260"/>
      <c r="H24" s="260"/>
      <c r="I24" s="260"/>
      <c r="J24" s="260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.75">
      <c r="AW28" s="12"/>
      <c r="AX28" s="12"/>
      <c r="AY28" s="12"/>
      <c r="AZ28" s="12"/>
      <c r="BA28" s="12"/>
    </row>
    <row r="29" spans="2:54" ht="21.75" customHeight="1">
      <c r="B29" s="22" t="s">
        <v>34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315" t="s">
        <v>3</v>
      </c>
      <c r="C31" s="297"/>
      <c r="D31" s="316" t="s">
        <v>20</v>
      </c>
      <c r="E31" s="296"/>
      <c r="F31" s="296"/>
      <c r="G31" s="297"/>
      <c r="H31" s="295" t="s">
        <v>120</v>
      </c>
      <c r="I31" s="296"/>
      <c r="J31" s="297"/>
      <c r="K31" s="295" t="s">
        <v>21</v>
      </c>
      <c r="L31" s="317"/>
      <c r="M31" s="316" t="s">
        <v>22</v>
      </c>
      <c r="N31" s="324"/>
      <c r="O31" s="295" t="s">
        <v>33</v>
      </c>
      <c r="P31" s="296"/>
      <c r="Q31" s="297"/>
      <c r="R31" s="295" t="s">
        <v>32</v>
      </c>
      <c r="S31" s="308"/>
      <c r="T31" s="309"/>
      <c r="U31" s="295" t="s">
        <v>35</v>
      </c>
      <c r="V31" s="296"/>
      <c r="W31" s="297"/>
      <c r="X31" s="295" t="s">
        <v>26</v>
      </c>
      <c r="Y31" s="296"/>
      <c r="Z31" s="297"/>
      <c r="AA31" s="15"/>
      <c r="AB31" s="348" t="s">
        <v>27</v>
      </c>
      <c r="AC31" s="349"/>
      <c r="AD31" s="349"/>
      <c r="AE31" s="349"/>
      <c r="AF31" s="349"/>
      <c r="AG31" s="295" t="s">
        <v>145</v>
      </c>
      <c r="AH31" s="343"/>
      <c r="AI31" s="344"/>
      <c r="AJ31" s="295" t="s">
        <v>28</v>
      </c>
      <c r="AK31" s="296"/>
      <c r="AL31" s="344"/>
      <c r="AM31" s="17"/>
      <c r="AN31" s="367" t="s">
        <v>29</v>
      </c>
      <c r="AO31" s="368"/>
      <c r="AP31" s="369"/>
      <c r="AQ31" s="363" t="s">
        <v>30</v>
      </c>
      <c r="AR31" s="364"/>
      <c r="AS31" s="364"/>
      <c r="AT31" s="364"/>
      <c r="AU31" s="364"/>
      <c r="AV31" s="364"/>
      <c r="AW31" s="364"/>
      <c r="AX31" s="364"/>
      <c r="AY31" s="364" t="s">
        <v>145</v>
      </c>
      <c r="AZ31" s="364"/>
      <c r="BA31" s="364"/>
      <c r="BB31" s="384"/>
    </row>
    <row r="32" spans="2:54" ht="15.75" customHeight="1">
      <c r="B32" s="298"/>
      <c r="C32" s="300"/>
      <c r="D32" s="298"/>
      <c r="E32" s="299"/>
      <c r="F32" s="299"/>
      <c r="G32" s="300"/>
      <c r="H32" s="298"/>
      <c r="I32" s="299"/>
      <c r="J32" s="300"/>
      <c r="K32" s="318"/>
      <c r="L32" s="319"/>
      <c r="M32" s="325"/>
      <c r="N32" s="326"/>
      <c r="O32" s="298"/>
      <c r="P32" s="299"/>
      <c r="Q32" s="300"/>
      <c r="R32" s="310"/>
      <c r="S32" s="261"/>
      <c r="T32" s="311"/>
      <c r="U32" s="298"/>
      <c r="V32" s="299"/>
      <c r="W32" s="300"/>
      <c r="X32" s="298"/>
      <c r="Y32" s="299"/>
      <c r="Z32" s="300"/>
      <c r="AA32" s="15"/>
      <c r="AB32" s="349"/>
      <c r="AC32" s="349"/>
      <c r="AD32" s="349"/>
      <c r="AE32" s="349"/>
      <c r="AF32" s="349"/>
      <c r="AG32" s="345"/>
      <c r="AH32" s="346"/>
      <c r="AI32" s="347"/>
      <c r="AJ32" s="301"/>
      <c r="AK32" s="302"/>
      <c r="AL32" s="347"/>
      <c r="AM32" s="18"/>
      <c r="AN32" s="370"/>
      <c r="AO32" s="371"/>
      <c r="AP32" s="372"/>
      <c r="AQ32" s="363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84"/>
    </row>
    <row r="33" spans="2:54" ht="40.5" customHeight="1">
      <c r="B33" s="301"/>
      <c r="C33" s="303"/>
      <c r="D33" s="301"/>
      <c r="E33" s="302"/>
      <c r="F33" s="302"/>
      <c r="G33" s="303"/>
      <c r="H33" s="301"/>
      <c r="I33" s="302"/>
      <c r="J33" s="303"/>
      <c r="K33" s="320"/>
      <c r="L33" s="321"/>
      <c r="M33" s="327"/>
      <c r="N33" s="328"/>
      <c r="O33" s="301"/>
      <c r="P33" s="302"/>
      <c r="Q33" s="303"/>
      <c r="R33" s="312"/>
      <c r="S33" s="313"/>
      <c r="T33" s="314"/>
      <c r="U33" s="301"/>
      <c r="V33" s="302"/>
      <c r="W33" s="303"/>
      <c r="X33" s="301"/>
      <c r="Y33" s="302"/>
      <c r="Z33" s="303"/>
      <c r="AA33" s="15"/>
      <c r="AB33" s="350" t="s">
        <v>31</v>
      </c>
      <c r="AC33" s="351"/>
      <c r="AD33" s="351"/>
      <c r="AE33" s="351"/>
      <c r="AF33" s="337"/>
      <c r="AG33" s="336">
        <v>3</v>
      </c>
      <c r="AH33" s="359"/>
      <c r="AI33" s="360"/>
      <c r="AJ33" s="336">
        <v>3</v>
      </c>
      <c r="AK33" s="359"/>
      <c r="AL33" s="360"/>
      <c r="AM33" s="18"/>
      <c r="AN33" s="370"/>
      <c r="AO33" s="371"/>
      <c r="AP33" s="372"/>
      <c r="AQ33" s="363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84"/>
    </row>
    <row r="34" spans="2:54" ht="39" customHeight="1">
      <c r="B34" s="304">
        <v>1</v>
      </c>
      <c r="C34" s="307"/>
      <c r="D34" s="304">
        <v>36</v>
      </c>
      <c r="E34" s="304"/>
      <c r="F34" s="304"/>
      <c r="G34" s="304"/>
      <c r="H34" s="304">
        <v>2</v>
      </c>
      <c r="I34" s="304"/>
      <c r="J34" s="304"/>
      <c r="K34" s="336">
        <v>2</v>
      </c>
      <c r="L34" s="337"/>
      <c r="M34" s="329"/>
      <c r="N34" s="330"/>
      <c r="O34" s="304"/>
      <c r="P34" s="307"/>
      <c r="Q34" s="307"/>
      <c r="R34" s="334"/>
      <c r="S34" s="335"/>
      <c r="T34" s="335"/>
      <c r="U34" s="304">
        <v>12</v>
      </c>
      <c r="V34" s="307"/>
      <c r="W34" s="307"/>
      <c r="X34" s="304">
        <v>52</v>
      </c>
      <c r="Y34" s="307"/>
      <c r="Z34" s="307"/>
      <c r="AA34" s="15"/>
      <c r="AB34" s="376" t="s">
        <v>39</v>
      </c>
      <c r="AC34" s="385"/>
      <c r="AD34" s="385"/>
      <c r="AE34" s="385"/>
      <c r="AF34" s="386"/>
      <c r="AG34" s="376">
        <v>3</v>
      </c>
      <c r="AH34" s="377"/>
      <c r="AI34" s="378"/>
      <c r="AJ34" s="376">
        <v>15</v>
      </c>
      <c r="AK34" s="377"/>
      <c r="AL34" s="378"/>
      <c r="AM34" s="18"/>
      <c r="AN34" s="373"/>
      <c r="AO34" s="374"/>
      <c r="AP34" s="375"/>
      <c r="AQ34" s="365"/>
      <c r="AR34" s="366"/>
      <c r="AS34" s="366"/>
      <c r="AT34" s="366"/>
      <c r="AU34" s="366"/>
      <c r="AV34" s="366"/>
      <c r="AW34" s="366"/>
      <c r="AX34" s="366"/>
      <c r="AY34" s="364"/>
      <c r="AZ34" s="364"/>
      <c r="BA34" s="364"/>
      <c r="BB34" s="384"/>
    </row>
    <row r="35" spans="2:54" ht="27" customHeight="1">
      <c r="B35" s="305">
        <v>2</v>
      </c>
      <c r="C35" s="306"/>
      <c r="D35" s="305"/>
      <c r="E35" s="306"/>
      <c r="F35" s="306"/>
      <c r="G35" s="306"/>
      <c r="H35" s="305"/>
      <c r="I35" s="306"/>
      <c r="J35" s="306"/>
      <c r="K35" s="336"/>
      <c r="L35" s="337"/>
      <c r="M35" s="336">
        <v>3</v>
      </c>
      <c r="N35" s="382"/>
      <c r="O35" s="304">
        <v>15</v>
      </c>
      <c r="P35" s="307"/>
      <c r="Q35" s="307"/>
      <c r="R35" s="334">
        <v>2</v>
      </c>
      <c r="S35" s="335"/>
      <c r="T35" s="335"/>
      <c r="U35" s="304"/>
      <c r="V35" s="307"/>
      <c r="W35" s="307"/>
      <c r="X35" s="305">
        <v>20</v>
      </c>
      <c r="Y35" s="306"/>
      <c r="Z35" s="306"/>
      <c r="AA35" s="15"/>
      <c r="AB35" s="387"/>
      <c r="AC35" s="388"/>
      <c r="AD35" s="388"/>
      <c r="AE35" s="388"/>
      <c r="AF35" s="389"/>
      <c r="AG35" s="379"/>
      <c r="AH35" s="380"/>
      <c r="AI35" s="381"/>
      <c r="AJ35" s="379"/>
      <c r="AK35" s="380"/>
      <c r="AL35" s="381"/>
      <c r="AM35" s="16"/>
      <c r="AN35" s="376" t="s">
        <v>38</v>
      </c>
      <c r="AO35" s="377"/>
      <c r="AP35" s="378"/>
      <c r="AQ35" s="334" t="s">
        <v>121</v>
      </c>
      <c r="AR35" s="334"/>
      <c r="AS35" s="334"/>
      <c r="AT35" s="334"/>
      <c r="AU35" s="334"/>
      <c r="AV35" s="334"/>
      <c r="AW35" s="334"/>
      <c r="AX35" s="334"/>
      <c r="AY35" s="356">
        <v>3</v>
      </c>
      <c r="AZ35" s="357"/>
      <c r="BA35" s="357"/>
      <c r="BB35" s="309"/>
    </row>
    <row r="36" spans="2:54" ht="34.5" customHeight="1">
      <c r="B36" s="305" t="s">
        <v>37</v>
      </c>
      <c r="C36" s="306"/>
      <c r="D36" s="305">
        <v>36</v>
      </c>
      <c r="E36" s="306"/>
      <c r="F36" s="306"/>
      <c r="G36" s="306"/>
      <c r="H36" s="305">
        <v>2</v>
      </c>
      <c r="I36" s="306"/>
      <c r="J36" s="306"/>
      <c r="K36" s="338">
        <v>2</v>
      </c>
      <c r="L36" s="339"/>
      <c r="M36" s="338">
        <v>3</v>
      </c>
      <c r="N36" s="383"/>
      <c r="O36" s="305">
        <v>15</v>
      </c>
      <c r="P36" s="306"/>
      <c r="Q36" s="306"/>
      <c r="R36" s="334">
        <v>2</v>
      </c>
      <c r="S36" s="354"/>
      <c r="T36" s="354"/>
      <c r="U36" s="305">
        <v>11</v>
      </c>
      <c r="V36" s="306"/>
      <c r="W36" s="306"/>
      <c r="X36" s="305">
        <v>72</v>
      </c>
      <c r="Y36" s="306"/>
      <c r="Z36" s="306"/>
      <c r="AA36" s="15"/>
      <c r="AB36" s="390"/>
      <c r="AC36" s="391"/>
      <c r="AD36" s="391"/>
      <c r="AE36" s="391"/>
      <c r="AF36" s="392"/>
      <c r="AG36" s="393"/>
      <c r="AH36" s="394"/>
      <c r="AI36" s="395"/>
      <c r="AJ36" s="396"/>
      <c r="AK36" s="394"/>
      <c r="AL36" s="395"/>
      <c r="AM36" s="19"/>
      <c r="AN36" s="379"/>
      <c r="AO36" s="380"/>
      <c r="AP36" s="381"/>
      <c r="AQ36" s="307"/>
      <c r="AR36" s="307"/>
      <c r="AS36" s="307"/>
      <c r="AT36" s="307"/>
      <c r="AU36" s="307"/>
      <c r="AV36" s="307"/>
      <c r="AW36" s="307"/>
      <c r="AX36" s="307"/>
      <c r="AY36" s="312"/>
      <c r="AZ36" s="313"/>
      <c r="BA36" s="313"/>
      <c r="BB36" s="314"/>
    </row>
    <row r="37" spans="2:54" ht="19.5" customHeight="1">
      <c r="B37" s="293"/>
      <c r="C37" s="294"/>
      <c r="D37" s="322"/>
      <c r="E37" s="323"/>
      <c r="F37" s="323"/>
      <c r="G37" s="323"/>
      <c r="H37" s="293"/>
      <c r="I37" s="294"/>
      <c r="J37" s="294"/>
      <c r="K37" s="293"/>
      <c r="L37" s="294"/>
      <c r="M37" s="294"/>
      <c r="N37" s="294"/>
      <c r="O37" s="322"/>
      <c r="P37" s="323"/>
      <c r="Q37" s="323"/>
      <c r="R37" s="331"/>
      <c r="S37" s="332"/>
      <c r="T37" s="332"/>
      <c r="U37" s="333"/>
      <c r="V37" s="294"/>
      <c r="W37" s="294"/>
      <c r="X37" s="333"/>
      <c r="Y37" s="294"/>
      <c r="Z37" s="294"/>
      <c r="AA37" s="15"/>
      <c r="AB37" s="352"/>
      <c r="AC37" s="353"/>
      <c r="AD37" s="353"/>
      <c r="AE37" s="353"/>
      <c r="AF37" s="353"/>
      <c r="AG37" s="361"/>
      <c r="AH37" s="362"/>
      <c r="AI37" s="362"/>
      <c r="AJ37" s="340"/>
      <c r="AK37" s="341"/>
      <c r="AL37" s="342"/>
      <c r="AM37" s="16"/>
      <c r="AN37" s="358"/>
      <c r="AO37" s="358"/>
      <c r="AP37" s="358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55"/>
    </row>
    <row r="38" spans="2:54" ht="21.75" customHeight="1">
      <c r="B38" s="293"/>
      <c r="C38" s="294"/>
      <c r="D38" s="322"/>
      <c r="E38" s="323"/>
      <c r="F38" s="323"/>
      <c r="G38" s="323"/>
      <c r="H38" s="293"/>
      <c r="I38" s="294"/>
      <c r="J38" s="294"/>
      <c r="K38" s="333"/>
      <c r="L38" s="294"/>
      <c r="M38" s="294"/>
      <c r="N38" s="294"/>
      <c r="O38" s="322"/>
      <c r="P38" s="323"/>
      <c r="Q38" s="323"/>
      <c r="R38" s="331"/>
      <c r="S38" s="332"/>
      <c r="T38" s="332"/>
      <c r="U38" s="293"/>
      <c r="V38" s="294"/>
      <c r="W38" s="294"/>
      <c r="X38" s="333"/>
      <c r="Y38" s="294"/>
      <c r="Z38" s="294"/>
      <c r="AA38" s="15"/>
      <c r="AB38" s="353"/>
      <c r="AC38" s="353"/>
      <c r="AD38" s="353"/>
      <c r="AE38" s="353"/>
      <c r="AF38" s="353"/>
      <c r="AG38" s="362"/>
      <c r="AH38" s="362"/>
      <c r="AI38" s="362"/>
      <c r="AJ38" s="341"/>
      <c r="AK38" s="341"/>
      <c r="AL38" s="342"/>
      <c r="AM38" s="16"/>
      <c r="AN38" s="358"/>
      <c r="AO38" s="358"/>
      <c r="AP38" s="358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55"/>
    </row>
  </sheetData>
  <sheetProtection selectLockedCells="1" selectUnlockedCells="1"/>
  <mergeCells count="114">
    <mergeCell ref="M35:N35"/>
    <mergeCell ref="M36:N36"/>
    <mergeCell ref="AY31:BB34"/>
    <mergeCell ref="AJ31:AL32"/>
    <mergeCell ref="AB34:AF35"/>
    <mergeCell ref="AG34:AI35"/>
    <mergeCell ref="AJ34:AL35"/>
    <mergeCell ref="AB36:AF36"/>
    <mergeCell ref="AG36:AI36"/>
    <mergeCell ref="AJ36:AL36"/>
    <mergeCell ref="AG33:AI33"/>
    <mergeCell ref="AG37:AI38"/>
    <mergeCell ref="AJ33:AL33"/>
    <mergeCell ref="AQ31:AX34"/>
    <mergeCell ref="AQ38:AX38"/>
    <mergeCell ref="AQ37:AX37"/>
    <mergeCell ref="AN38:AP38"/>
    <mergeCell ref="AN31:AP34"/>
    <mergeCell ref="AN35:AP36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R37:T37"/>
    <mergeCell ref="U36:W36"/>
    <mergeCell ref="U31:W33"/>
    <mergeCell ref="H37:J37"/>
    <mergeCell ref="U38:W38"/>
    <mergeCell ref="AJ37:AL38"/>
    <mergeCell ref="AG31:AI32"/>
    <mergeCell ref="AB31:AF32"/>
    <mergeCell ref="AB33:AF33"/>
    <mergeCell ref="AB37:AF38"/>
    <mergeCell ref="R35:T35"/>
    <mergeCell ref="R34:T34"/>
    <mergeCell ref="D36:G36"/>
    <mergeCell ref="H36:J36"/>
    <mergeCell ref="O36:Q36"/>
    <mergeCell ref="O34:Q34"/>
    <mergeCell ref="D34:G34"/>
    <mergeCell ref="K34:L34"/>
    <mergeCell ref="K35:L35"/>
    <mergeCell ref="K36:L36"/>
    <mergeCell ref="O31:Q33"/>
    <mergeCell ref="R38:T38"/>
    <mergeCell ref="U35:W35"/>
    <mergeCell ref="H38:J38"/>
    <mergeCell ref="X34:Z34"/>
    <mergeCell ref="X35:Z35"/>
    <mergeCell ref="X36:Z36"/>
    <mergeCell ref="O37:Q37"/>
    <mergeCell ref="X37:Z37"/>
    <mergeCell ref="U37:W37"/>
    <mergeCell ref="D31:G33"/>
    <mergeCell ref="H31:J33"/>
    <mergeCell ref="K37:N37"/>
    <mergeCell ref="B36:C36"/>
    <mergeCell ref="B35:C35"/>
    <mergeCell ref="B34:C34"/>
    <mergeCell ref="K31:L33"/>
    <mergeCell ref="D37:G37"/>
    <mergeCell ref="M31:N33"/>
    <mergeCell ref="M34:N34"/>
    <mergeCell ref="B38:C38"/>
    <mergeCell ref="X31:Z33"/>
    <mergeCell ref="H34:J34"/>
    <mergeCell ref="H35:J35"/>
    <mergeCell ref="O35:Q35"/>
    <mergeCell ref="U34:W34"/>
    <mergeCell ref="B37:C37"/>
    <mergeCell ref="R31:T33"/>
    <mergeCell ref="D35:G35"/>
    <mergeCell ref="B31:C33"/>
    <mergeCell ref="B5:P5"/>
    <mergeCell ref="AG20:AJ20"/>
    <mergeCell ref="O20:S20"/>
    <mergeCell ref="Q15:AN15"/>
    <mergeCell ref="AC20:AF20"/>
    <mergeCell ref="K20:N20"/>
    <mergeCell ref="G20:J20"/>
    <mergeCell ref="B6:P6"/>
    <mergeCell ref="C20:F20"/>
    <mergeCell ref="B9:P9"/>
    <mergeCell ref="B3:P3"/>
    <mergeCell ref="AP2:BB4"/>
    <mergeCell ref="Q2:AO2"/>
    <mergeCell ref="B2:P2"/>
    <mergeCell ref="B4:P4"/>
    <mergeCell ref="Q4:AO4"/>
    <mergeCell ref="AT20:AW20"/>
    <mergeCell ref="B17:BB17"/>
    <mergeCell ref="AX20:BB20"/>
    <mergeCell ref="AO11:BB11"/>
    <mergeCell ref="AO10:BB10"/>
    <mergeCell ref="T20:X20"/>
    <mergeCell ref="Y20:AB20"/>
    <mergeCell ref="AK20:AO20"/>
    <mergeCell ref="AP20:AS20"/>
    <mergeCell ref="B24:AV24"/>
    <mergeCell ref="Q9:AD9"/>
    <mergeCell ref="AO5:BB9"/>
    <mergeCell ref="Q11:AN12"/>
    <mergeCell ref="Q13:AN14"/>
    <mergeCell ref="Q8:AN8"/>
    <mergeCell ref="B20:B21"/>
    <mergeCell ref="B8:P8"/>
    <mergeCell ref="Q10:AL10"/>
    <mergeCell ref="AP13:BB1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view="pageBreakPreview" zoomScale="82" zoomScaleSheetLayoutView="82" zoomScalePageLayoutView="0" workbookViewId="0" topLeftCell="A1">
      <selection activeCell="B2" sqref="B2:B7"/>
    </sheetView>
  </sheetViews>
  <sheetFormatPr defaultColWidth="9.00390625" defaultRowHeight="12.75"/>
  <cols>
    <col min="1" max="1" width="8.375" style="193" customWidth="1"/>
    <col min="2" max="2" width="47.875" style="193" customWidth="1"/>
    <col min="3" max="6" width="9.125" style="193" customWidth="1"/>
    <col min="7" max="7" width="10.00390625" style="193" customWidth="1"/>
    <col min="8" max="13" width="9.125" style="193" customWidth="1"/>
    <col min="14" max="14" width="9.625" style="193" customWidth="1"/>
    <col min="15" max="15" width="6.375" style="193" customWidth="1"/>
    <col min="16" max="16" width="6.375" style="193" hidden="1" customWidth="1"/>
    <col min="17" max="17" width="6.75390625" style="193" customWidth="1"/>
    <col min="18" max="18" width="9.125" style="0" hidden="1" customWidth="1"/>
    <col min="19" max="31" width="0" style="0" hidden="1" customWidth="1"/>
    <col min="33" max="34" width="9.125" style="207" customWidth="1"/>
  </cols>
  <sheetData>
    <row r="1" spans="1:17" ht="15.75">
      <c r="A1" s="419" t="s">
        <v>163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20" t="s">
        <v>41</v>
      </c>
      <c r="O1" s="420"/>
      <c r="P1" s="420"/>
      <c r="Q1" s="420"/>
    </row>
    <row r="2" spans="1:17" ht="15.75" customHeight="1">
      <c r="A2" s="421" t="s">
        <v>42</v>
      </c>
      <c r="B2" s="422" t="s">
        <v>78</v>
      </c>
      <c r="C2" s="404" t="s">
        <v>156</v>
      </c>
      <c r="D2" s="405"/>
      <c r="E2" s="406"/>
      <c r="F2" s="407"/>
      <c r="G2" s="414" t="s">
        <v>43</v>
      </c>
      <c r="H2" s="423" t="s">
        <v>44</v>
      </c>
      <c r="I2" s="423"/>
      <c r="J2" s="423"/>
      <c r="K2" s="423"/>
      <c r="L2" s="423"/>
      <c r="M2" s="423"/>
      <c r="N2" s="423" t="s">
        <v>45</v>
      </c>
      <c r="O2" s="423"/>
      <c r="P2" s="423"/>
      <c r="Q2" s="423"/>
    </row>
    <row r="3" spans="1:17" ht="37.5" customHeight="1">
      <c r="A3" s="421"/>
      <c r="B3" s="422"/>
      <c r="C3" s="408"/>
      <c r="D3" s="409"/>
      <c r="E3" s="410"/>
      <c r="F3" s="411"/>
      <c r="G3" s="414"/>
      <c r="H3" s="414" t="s">
        <v>46</v>
      </c>
      <c r="I3" s="424" t="s">
        <v>47</v>
      </c>
      <c r="J3" s="424"/>
      <c r="K3" s="424"/>
      <c r="L3" s="424"/>
      <c r="M3" s="414" t="s">
        <v>48</v>
      </c>
      <c r="N3" s="423"/>
      <c r="O3" s="423"/>
      <c r="P3" s="423"/>
      <c r="Q3" s="423"/>
    </row>
    <row r="4" spans="1:17" ht="15.75">
      <c r="A4" s="421"/>
      <c r="B4" s="422"/>
      <c r="C4" s="414" t="s">
        <v>49</v>
      </c>
      <c r="D4" s="414" t="s">
        <v>50</v>
      </c>
      <c r="E4" s="412" t="s">
        <v>75</v>
      </c>
      <c r="F4" s="413"/>
      <c r="G4" s="414"/>
      <c r="H4" s="414"/>
      <c r="I4" s="414" t="s">
        <v>37</v>
      </c>
      <c r="J4" s="414" t="s">
        <v>51</v>
      </c>
      <c r="K4" s="414" t="s">
        <v>52</v>
      </c>
      <c r="L4" s="414" t="s">
        <v>53</v>
      </c>
      <c r="M4" s="414"/>
      <c r="N4" s="450" t="s">
        <v>54</v>
      </c>
      <c r="O4" s="451"/>
      <c r="P4" s="452"/>
      <c r="Q4" s="118" t="s">
        <v>124</v>
      </c>
    </row>
    <row r="5" spans="1:17" ht="15.75">
      <c r="A5" s="421"/>
      <c r="B5" s="422"/>
      <c r="C5" s="414"/>
      <c r="D5" s="414"/>
      <c r="E5" s="416" t="s">
        <v>76</v>
      </c>
      <c r="F5" s="416" t="s">
        <v>77</v>
      </c>
      <c r="G5" s="414"/>
      <c r="H5" s="414"/>
      <c r="I5" s="414"/>
      <c r="J5" s="414"/>
      <c r="K5" s="414"/>
      <c r="L5" s="414"/>
      <c r="M5" s="414"/>
      <c r="N5" s="30">
        <v>1</v>
      </c>
      <c r="O5" s="30">
        <v>2</v>
      </c>
      <c r="P5" s="30"/>
      <c r="Q5" s="30">
        <v>3</v>
      </c>
    </row>
    <row r="6" spans="1:17" ht="29.25" customHeight="1">
      <c r="A6" s="421"/>
      <c r="B6" s="422"/>
      <c r="C6" s="414"/>
      <c r="D6" s="414"/>
      <c r="E6" s="417"/>
      <c r="F6" s="417"/>
      <c r="G6" s="414"/>
      <c r="H6" s="414"/>
      <c r="I6" s="414"/>
      <c r="J6" s="414"/>
      <c r="K6" s="414"/>
      <c r="L6" s="414"/>
      <c r="M6" s="414"/>
      <c r="N6" s="412" t="s">
        <v>162</v>
      </c>
      <c r="O6" s="415"/>
      <c r="P6" s="415"/>
      <c r="Q6" s="415"/>
    </row>
    <row r="7" spans="1:17" ht="15.75">
      <c r="A7" s="421"/>
      <c r="B7" s="422"/>
      <c r="C7" s="414"/>
      <c r="D7" s="414"/>
      <c r="E7" s="418"/>
      <c r="F7" s="418"/>
      <c r="G7" s="414"/>
      <c r="H7" s="414"/>
      <c r="I7" s="414"/>
      <c r="J7" s="414"/>
      <c r="K7" s="414"/>
      <c r="L7" s="414"/>
      <c r="M7" s="414"/>
      <c r="N7" s="31"/>
      <c r="O7" s="31"/>
      <c r="P7" s="31"/>
      <c r="Q7" s="31"/>
    </row>
    <row r="8" spans="1:17" ht="16.5" thickBot="1">
      <c r="A8" s="51">
        <v>1</v>
      </c>
      <c r="B8" s="52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/>
      <c r="Q8" s="53">
        <v>16</v>
      </c>
    </row>
    <row r="9" spans="1:17" ht="16.5" thickBot="1">
      <c r="A9" s="397" t="s">
        <v>96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9"/>
      <c r="Q9" s="400"/>
    </row>
    <row r="10" spans="1:17" ht="15.75">
      <c r="A10" s="461" t="s">
        <v>134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3"/>
    </row>
    <row r="11" spans="1:34" ht="31.5">
      <c r="A11" s="147" t="s">
        <v>135</v>
      </c>
      <c r="B11" s="148" t="s">
        <v>136</v>
      </c>
      <c r="C11" s="149"/>
      <c r="D11" s="62"/>
      <c r="E11" s="62"/>
      <c r="F11" s="145"/>
      <c r="G11" s="187">
        <f>G12+G13+G14</f>
        <v>6.5</v>
      </c>
      <c r="H11" s="150">
        <f>H12+H13+H14</f>
        <v>195</v>
      </c>
      <c r="I11" s="151"/>
      <c r="J11" s="151"/>
      <c r="K11" s="151"/>
      <c r="L11" s="151"/>
      <c r="M11" s="152"/>
      <c r="N11" s="153"/>
      <c r="O11" s="154"/>
      <c r="P11" s="155"/>
      <c r="Q11" s="156"/>
      <c r="AG11" s="207">
        <f>IF(N11&lt;&gt;"","так","")</f>
      </c>
      <c r="AH11" s="207">
        <f>IF(O11&lt;&gt;"","так","")</f>
      </c>
    </row>
    <row r="12" spans="1:34" ht="15.75">
      <c r="A12" s="157" t="s">
        <v>137</v>
      </c>
      <c r="B12" s="158" t="s">
        <v>136</v>
      </c>
      <c r="C12" s="149"/>
      <c r="D12" s="62" t="s">
        <v>61</v>
      </c>
      <c r="E12" s="62"/>
      <c r="F12" s="145"/>
      <c r="G12" s="188">
        <v>2.5</v>
      </c>
      <c r="H12" s="189">
        <f>G12*30</f>
        <v>75</v>
      </c>
      <c r="I12" s="190">
        <v>4</v>
      </c>
      <c r="J12" s="190"/>
      <c r="K12" s="190"/>
      <c r="L12" s="190" t="s">
        <v>123</v>
      </c>
      <c r="M12" s="159">
        <f>H12-I12</f>
        <v>71</v>
      </c>
      <c r="N12" s="160" t="s">
        <v>123</v>
      </c>
      <c r="O12" s="161"/>
      <c r="P12" s="162"/>
      <c r="Q12" s="163"/>
      <c r="AG12" s="207" t="str">
        <f aca="true" t="shared" si="0" ref="AG12:AH49">IF(N12&lt;&gt;"","так","")</f>
        <v>так</v>
      </c>
      <c r="AH12" s="207">
        <f t="shared" si="0"/>
      </c>
    </row>
    <row r="13" spans="1:34" ht="15.75" hidden="1">
      <c r="A13" s="157"/>
      <c r="B13" s="158"/>
      <c r="C13" s="164"/>
      <c r="D13" s="45"/>
      <c r="E13" s="45"/>
      <c r="F13" s="146"/>
      <c r="G13" s="188"/>
      <c r="H13" s="189"/>
      <c r="I13" s="191"/>
      <c r="J13" s="192"/>
      <c r="K13" s="192"/>
      <c r="L13" s="192"/>
      <c r="M13" s="159"/>
      <c r="N13" s="165"/>
      <c r="P13" s="166"/>
      <c r="Q13" s="163"/>
      <c r="AG13" s="207">
        <f t="shared" si="0"/>
      </c>
      <c r="AH13" s="207">
        <f t="shared" si="0"/>
      </c>
    </row>
    <row r="14" spans="1:34" ht="16.5" thickBot="1">
      <c r="A14" s="167" t="s">
        <v>138</v>
      </c>
      <c r="B14" s="168" t="s">
        <v>136</v>
      </c>
      <c r="C14" s="169">
        <v>2</v>
      </c>
      <c r="D14" s="61"/>
      <c r="E14" s="61"/>
      <c r="F14" s="144"/>
      <c r="G14" s="194">
        <v>4</v>
      </c>
      <c r="H14" s="195">
        <f>G14*30</f>
        <v>120</v>
      </c>
      <c r="I14" s="196">
        <v>4</v>
      </c>
      <c r="J14" s="85"/>
      <c r="K14" s="85"/>
      <c r="L14" s="85" t="s">
        <v>123</v>
      </c>
      <c r="M14" s="170">
        <f>H14-I14</f>
        <v>116</v>
      </c>
      <c r="N14" s="171"/>
      <c r="O14" s="160" t="s">
        <v>123</v>
      </c>
      <c r="P14" s="160"/>
      <c r="Q14" s="172"/>
      <c r="AG14" s="207">
        <f t="shared" si="0"/>
      </c>
      <c r="AH14" s="207" t="str">
        <f t="shared" si="0"/>
        <v>так</v>
      </c>
    </row>
    <row r="15" spans="1:17" ht="16.5" thickBot="1">
      <c r="A15" s="459" t="s">
        <v>139</v>
      </c>
      <c r="B15" s="460"/>
      <c r="C15" s="173"/>
      <c r="D15" s="174"/>
      <c r="E15" s="174"/>
      <c r="F15" s="175"/>
      <c r="G15" s="197">
        <f>G11</f>
        <v>6.5</v>
      </c>
      <c r="H15" s="198">
        <f>H11</f>
        <v>195</v>
      </c>
      <c r="I15" s="199">
        <v>8</v>
      </c>
      <c r="J15" s="200"/>
      <c r="K15" s="200"/>
      <c r="L15" s="201">
        <v>8</v>
      </c>
      <c r="M15" s="176">
        <f>SUM(M12:M14)</f>
        <v>187</v>
      </c>
      <c r="N15" s="177" t="s">
        <v>123</v>
      </c>
      <c r="O15" s="178" t="s">
        <v>123</v>
      </c>
      <c r="P15" s="179"/>
      <c r="Q15" s="180"/>
    </row>
    <row r="16" spans="1:34" ht="16.5" thickBo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143"/>
      <c r="AG16" s="207">
        <f t="shared" si="0"/>
      </c>
      <c r="AH16" s="207">
        <f t="shared" si="0"/>
      </c>
    </row>
    <row r="17" spans="1:34" ht="16.5" customHeight="1" thickBot="1">
      <c r="A17" s="401" t="s">
        <v>140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3"/>
      <c r="AG17" s="207">
        <f t="shared" si="0"/>
      </c>
      <c r="AH17" s="207">
        <f t="shared" si="0"/>
      </c>
    </row>
    <row r="18" spans="1:34" ht="30.75" customHeight="1">
      <c r="A18" s="60" t="s">
        <v>80</v>
      </c>
      <c r="B18" s="119" t="s">
        <v>79</v>
      </c>
      <c r="C18" s="36"/>
      <c r="D18" s="36"/>
      <c r="E18" s="36"/>
      <c r="F18" s="37"/>
      <c r="G18" s="120">
        <v>3</v>
      </c>
      <c r="H18" s="121">
        <f>G18*30</f>
        <v>90</v>
      </c>
      <c r="I18" s="36"/>
      <c r="J18" s="36"/>
      <c r="K18" s="36"/>
      <c r="L18" s="36"/>
      <c r="M18" s="36"/>
      <c r="N18" s="36"/>
      <c r="O18" s="36"/>
      <c r="P18" s="36"/>
      <c r="Q18" s="36"/>
      <c r="AG18" s="207">
        <f t="shared" si="0"/>
      </c>
      <c r="AH18" s="207">
        <f t="shared" si="0"/>
      </c>
    </row>
    <row r="19" spans="1:34" ht="19.5" customHeight="1">
      <c r="A19" s="45" t="s">
        <v>81</v>
      </c>
      <c r="B19" s="35" t="s">
        <v>55</v>
      </c>
      <c r="C19" s="34"/>
      <c r="D19" s="114">
        <v>2</v>
      </c>
      <c r="E19" s="34"/>
      <c r="F19" s="33"/>
      <c r="G19" s="40">
        <v>1</v>
      </c>
      <c r="H19" s="34">
        <f>G19*30</f>
        <v>30</v>
      </c>
      <c r="I19" s="34">
        <v>4</v>
      </c>
      <c r="J19" s="34" t="s">
        <v>123</v>
      </c>
      <c r="K19" s="34"/>
      <c r="L19" s="34"/>
      <c r="M19" s="34">
        <f>H19-I19</f>
        <v>26</v>
      </c>
      <c r="N19" s="34"/>
      <c r="O19" s="38" t="s">
        <v>123</v>
      </c>
      <c r="P19" s="38"/>
      <c r="Q19" s="38"/>
      <c r="AG19" s="207">
        <f t="shared" si="0"/>
      </c>
      <c r="AH19" s="207" t="str">
        <f t="shared" si="0"/>
        <v>так</v>
      </c>
    </row>
    <row r="20" spans="1:34" ht="15.75">
      <c r="A20" s="61" t="s">
        <v>82</v>
      </c>
      <c r="B20" s="122" t="s">
        <v>117</v>
      </c>
      <c r="C20" s="55"/>
      <c r="D20" s="55">
        <v>2</v>
      </c>
      <c r="E20" s="55"/>
      <c r="F20" s="51"/>
      <c r="G20" s="56">
        <v>2</v>
      </c>
      <c r="H20" s="55">
        <f>G20*30</f>
        <v>60</v>
      </c>
      <c r="I20" s="55">
        <v>4</v>
      </c>
      <c r="J20" s="55" t="s">
        <v>123</v>
      </c>
      <c r="K20" s="55"/>
      <c r="L20" s="55"/>
      <c r="M20" s="55">
        <f>H20-I20</f>
        <v>56</v>
      </c>
      <c r="N20" s="57"/>
      <c r="O20" s="58" t="s">
        <v>123</v>
      </c>
      <c r="P20" s="58"/>
      <c r="Q20" s="58"/>
      <c r="AG20" s="207">
        <f t="shared" si="0"/>
      </c>
      <c r="AH20" s="207" t="str">
        <f t="shared" si="0"/>
        <v>так</v>
      </c>
    </row>
    <row r="21" spans="1:34" ht="15.75">
      <c r="A21" s="60" t="s">
        <v>114</v>
      </c>
      <c r="B21" s="119" t="s">
        <v>74</v>
      </c>
      <c r="C21" s="34"/>
      <c r="D21" s="34"/>
      <c r="E21" s="34"/>
      <c r="F21" s="33"/>
      <c r="G21" s="46">
        <v>3</v>
      </c>
      <c r="H21" s="41">
        <f>G21*30</f>
        <v>90</v>
      </c>
      <c r="I21" s="114"/>
      <c r="J21" s="114"/>
      <c r="K21" s="34"/>
      <c r="L21" s="34"/>
      <c r="M21" s="34"/>
      <c r="N21" s="45"/>
      <c r="O21" s="38"/>
      <c r="P21" s="38"/>
      <c r="Q21" s="38"/>
      <c r="AG21" s="207">
        <f t="shared" si="0"/>
      </c>
      <c r="AH21" s="207">
        <f t="shared" si="0"/>
      </c>
    </row>
    <row r="22" spans="1:34" ht="15.75">
      <c r="A22" s="45" t="s">
        <v>115</v>
      </c>
      <c r="B22" s="42" t="s">
        <v>86</v>
      </c>
      <c r="C22" s="34">
        <v>1</v>
      </c>
      <c r="D22" s="34"/>
      <c r="E22" s="34"/>
      <c r="F22" s="33"/>
      <c r="G22" s="40">
        <v>1.5</v>
      </c>
      <c r="H22" s="34">
        <f>G22*30</f>
        <v>45</v>
      </c>
      <c r="I22" s="114">
        <v>2</v>
      </c>
      <c r="J22" s="114" t="s">
        <v>159</v>
      </c>
      <c r="K22" s="34"/>
      <c r="L22" s="34"/>
      <c r="M22" s="34">
        <f>H22-I22</f>
        <v>43</v>
      </c>
      <c r="N22" s="34" t="s">
        <v>159</v>
      </c>
      <c r="O22" s="38"/>
      <c r="P22" s="38"/>
      <c r="Q22" s="38"/>
      <c r="AG22" s="207" t="str">
        <f t="shared" si="0"/>
        <v>так</v>
      </c>
      <c r="AH22" s="207">
        <f t="shared" si="0"/>
      </c>
    </row>
    <row r="23" spans="1:34" ht="16.5" thickBot="1">
      <c r="A23" s="61" t="s">
        <v>116</v>
      </c>
      <c r="B23" s="39" t="s">
        <v>56</v>
      </c>
      <c r="C23" s="34"/>
      <c r="D23" s="34">
        <v>1</v>
      </c>
      <c r="E23" s="34"/>
      <c r="F23" s="32"/>
      <c r="G23" s="40">
        <v>1.5</v>
      </c>
      <c r="H23" s="34">
        <v>45</v>
      </c>
      <c r="I23" s="34">
        <v>2</v>
      </c>
      <c r="J23" s="34" t="s">
        <v>159</v>
      </c>
      <c r="K23" s="34"/>
      <c r="L23" s="34"/>
      <c r="M23" s="34">
        <f>H23-I23</f>
        <v>43</v>
      </c>
      <c r="N23" s="34" t="s">
        <v>159</v>
      </c>
      <c r="O23" s="38"/>
      <c r="P23" s="38"/>
      <c r="Q23" s="38"/>
      <c r="AG23" s="207" t="str">
        <f t="shared" si="0"/>
        <v>так</v>
      </c>
      <c r="AH23" s="207">
        <f t="shared" si="0"/>
      </c>
    </row>
    <row r="24" spans="1:17" ht="16.5" thickBot="1">
      <c r="A24" s="401" t="s">
        <v>125</v>
      </c>
      <c r="B24" s="442"/>
      <c r="C24" s="59"/>
      <c r="D24" s="74"/>
      <c r="E24" s="71"/>
      <c r="F24" s="75"/>
      <c r="G24" s="76">
        <f>SUM(G18,G21)</f>
        <v>6</v>
      </c>
      <c r="H24" s="71">
        <f>G24*30</f>
        <v>180</v>
      </c>
      <c r="I24" s="71">
        <v>12</v>
      </c>
      <c r="J24" s="71">
        <v>12</v>
      </c>
      <c r="K24" s="71">
        <f>SUM(K18,K21)</f>
        <v>0</v>
      </c>
      <c r="L24" s="71">
        <f>SUM(L18,L21)</f>
        <v>0</v>
      </c>
      <c r="M24" s="71">
        <f>H24-I24</f>
        <v>168</v>
      </c>
      <c r="N24" s="177" t="s">
        <v>123</v>
      </c>
      <c r="O24" s="178" t="s">
        <v>148</v>
      </c>
      <c r="P24" s="77"/>
      <c r="Q24" s="78"/>
    </row>
    <row r="25" spans="1:34" ht="16.5" thickBot="1">
      <c r="A25" s="401" t="s">
        <v>149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26"/>
      <c r="P25" s="402"/>
      <c r="Q25" s="403"/>
      <c r="AG25" s="207">
        <f t="shared" si="0"/>
      </c>
      <c r="AH25" s="207">
        <f t="shared" si="0"/>
      </c>
    </row>
    <row r="26" spans="1:34" ht="33.75" customHeight="1">
      <c r="A26" s="62" t="s">
        <v>83</v>
      </c>
      <c r="B26" s="259" t="s">
        <v>166</v>
      </c>
      <c r="C26" s="54"/>
      <c r="D26" s="54">
        <v>1</v>
      </c>
      <c r="E26" s="54"/>
      <c r="F26" s="54"/>
      <c r="G26" s="54">
        <v>4.5</v>
      </c>
      <c r="H26" s="54">
        <f aca="true" t="shared" si="1" ref="H26:H33">G26*30</f>
        <v>135</v>
      </c>
      <c r="I26" s="54">
        <v>6</v>
      </c>
      <c r="J26" s="54">
        <v>4</v>
      </c>
      <c r="K26" s="54">
        <v>2</v>
      </c>
      <c r="L26" s="54"/>
      <c r="M26" s="54">
        <f aca="true" t="shared" si="2" ref="M26:M32">H26-I26</f>
        <v>129</v>
      </c>
      <c r="N26" s="182" t="s">
        <v>126</v>
      </c>
      <c r="O26" s="202"/>
      <c r="P26" s="184"/>
      <c r="Q26" s="54"/>
      <c r="AG26" s="207" t="str">
        <f t="shared" si="0"/>
        <v>так</v>
      </c>
      <c r="AH26" s="207">
        <f t="shared" si="0"/>
      </c>
    </row>
    <row r="27" spans="1:34" ht="31.5">
      <c r="A27" s="45" t="s">
        <v>84</v>
      </c>
      <c r="B27" s="44" t="s">
        <v>58</v>
      </c>
      <c r="C27" s="34">
        <v>1</v>
      </c>
      <c r="D27" s="34"/>
      <c r="E27" s="34"/>
      <c r="F27" s="32"/>
      <c r="G27" s="128">
        <v>4.5</v>
      </c>
      <c r="H27" s="114">
        <f t="shared" si="1"/>
        <v>135</v>
      </c>
      <c r="I27" s="114">
        <v>6</v>
      </c>
      <c r="J27" s="114">
        <v>4</v>
      </c>
      <c r="K27" s="114"/>
      <c r="L27" s="64">
        <v>2</v>
      </c>
      <c r="M27" s="64">
        <f t="shared" si="2"/>
        <v>129</v>
      </c>
      <c r="N27" s="183" t="s">
        <v>126</v>
      </c>
      <c r="O27" s="202"/>
      <c r="Q27" s="38"/>
      <c r="AG27" s="207" t="str">
        <f t="shared" si="0"/>
        <v>так</v>
      </c>
      <c r="AH27" s="207">
        <f t="shared" si="0"/>
      </c>
    </row>
    <row r="28" spans="1:34" ht="20.25" customHeight="1">
      <c r="A28" s="45" t="s">
        <v>85</v>
      </c>
      <c r="B28" s="42" t="s">
        <v>60</v>
      </c>
      <c r="C28" s="34"/>
      <c r="D28" s="34">
        <v>2</v>
      </c>
      <c r="E28" s="34"/>
      <c r="F28" s="32"/>
      <c r="G28" s="128">
        <v>4.5</v>
      </c>
      <c r="H28" s="114">
        <f t="shared" si="1"/>
        <v>135</v>
      </c>
      <c r="I28" s="114">
        <v>6</v>
      </c>
      <c r="J28" s="114">
        <v>4</v>
      </c>
      <c r="K28" s="114">
        <v>2</v>
      </c>
      <c r="L28" s="34"/>
      <c r="M28" s="34">
        <f t="shared" si="2"/>
        <v>129</v>
      </c>
      <c r="N28" s="45"/>
      <c r="O28" s="185" t="s">
        <v>126</v>
      </c>
      <c r="Q28" s="63"/>
      <c r="AG28" s="207">
        <f t="shared" si="0"/>
      </c>
      <c r="AH28" s="207" t="str">
        <f t="shared" si="0"/>
        <v>так</v>
      </c>
    </row>
    <row r="29" spans="1:34" ht="25.5" customHeight="1">
      <c r="A29" s="45" t="s">
        <v>87</v>
      </c>
      <c r="B29" s="42" t="s">
        <v>62</v>
      </c>
      <c r="C29" s="34"/>
      <c r="D29" s="34">
        <v>2</v>
      </c>
      <c r="E29" s="34"/>
      <c r="F29" s="32"/>
      <c r="G29" s="129">
        <v>4.5</v>
      </c>
      <c r="H29" s="114">
        <f t="shared" si="1"/>
        <v>135</v>
      </c>
      <c r="I29" s="114">
        <v>6</v>
      </c>
      <c r="J29" s="114">
        <v>4</v>
      </c>
      <c r="K29" s="114">
        <v>2</v>
      </c>
      <c r="L29" s="34"/>
      <c r="M29" s="34">
        <f t="shared" si="2"/>
        <v>129</v>
      </c>
      <c r="N29" s="45"/>
      <c r="O29" s="125" t="s">
        <v>126</v>
      </c>
      <c r="Q29" s="38"/>
      <c r="AG29" s="207">
        <f t="shared" si="0"/>
      </c>
      <c r="AH29" s="207" t="str">
        <f t="shared" si="0"/>
        <v>так</v>
      </c>
    </row>
    <row r="30" spans="1:34" ht="32.25" customHeight="1">
      <c r="A30" s="45" t="s">
        <v>88</v>
      </c>
      <c r="B30" s="42" t="s">
        <v>63</v>
      </c>
      <c r="C30" s="34"/>
      <c r="D30" s="34">
        <v>2</v>
      </c>
      <c r="E30" s="34"/>
      <c r="F30" s="33"/>
      <c r="G30" s="129">
        <v>4.5</v>
      </c>
      <c r="H30" s="114">
        <f t="shared" si="1"/>
        <v>135</v>
      </c>
      <c r="I30" s="114">
        <v>6</v>
      </c>
      <c r="J30" s="114">
        <v>4</v>
      </c>
      <c r="K30" s="114">
        <v>2</v>
      </c>
      <c r="L30" s="34"/>
      <c r="M30" s="34">
        <f t="shared" si="2"/>
        <v>129</v>
      </c>
      <c r="N30" s="45"/>
      <c r="O30" s="125" t="s">
        <v>126</v>
      </c>
      <c r="P30" s="125"/>
      <c r="Q30" s="63"/>
      <c r="AG30" s="207">
        <f t="shared" si="0"/>
      </c>
      <c r="AH30" s="207" t="str">
        <f t="shared" si="0"/>
        <v>так</v>
      </c>
    </row>
    <row r="31" spans="1:34" ht="39.75" customHeight="1">
      <c r="A31" s="45" t="s">
        <v>89</v>
      </c>
      <c r="B31" s="35" t="s">
        <v>71</v>
      </c>
      <c r="C31" s="64"/>
      <c r="D31" s="64">
        <v>2</v>
      </c>
      <c r="E31" s="34"/>
      <c r="F31" s="32"/>
      <c r="G31" s="129">
        <v>4.5</v>
      </c>
      <c r="H31" s="114">
        <f t="shared" si="1"/>
        <v>135</v>
      </c>
      <c r="I31" s="114">
        <v>6</v>
      </c>
      <c r="J31" s="114">
        <v>4</v>
      </c>
      <c r="K31" s="114">
        <v>2</v>
      </c>
      <c r="L31" s="34"/>
      <c r="M31" s="34">
        <f t="shared" si="2"/>
        <v>129</v>
      </c>
      <c r="N31" s="45"/>
      <c r="O31" s="125" t="s">
        <v>126</v>
      </c>
      <c r="Q31" s="38"/>
      <c r="AG31" s="207">
        <f t="shared" si="0"/>
      </c>
      <c r="AH31" s="207" t="str">
        <f t="shared" si="0"/>
        <v>так</v>
      </c>
    </row>
    <row r="32" spans="1:34" ht="53.25" customHeight="1" thickBot="1">
      <c r="A32" s="45" t="s">
        <v>90</v>
      </c>
      <c r="B32" s="42" t="s">
        <v>70</v>
      </c>
      <c r="C32" s="64">
        <v>2</v>
      </c>
      <c r="D32" s="64"/>
      <c r="E32" s="34"/>
      <c r="F32" s="43"/>
      <c r="G32" s="130">
        <v>4.5</v>
      </c>
      <c r="H32" s="114">
        <f t="shared" si="1"/>
        <v>135</v>
      </c>
      <c r="I32" s="114">
        <v>6</v>
      </c>
      <c r="J32" s="114">
        <v>4</v>
      </c>
      <c r="K32" s="114">
        <v>2</v>
      </c>
      <c r="L32" s="34"/>
      <c r="M32" s="34">
        <f t="shared" si="2"/>
        <v>129</v>
      </c>
      <c r="N32" s="45"/>
      <c r="O32" s="125" t="s">
        <v>126</v>
      </c>
      <c r="Q32" s="38"/>
      <c r="AG32" s="207">
        <f t="shared" si="0"/>
      </c>
      <c r="AH32" s="207" t="str">
        <f t="shared" si="0"/>
        <v>так</v>
      </c>
    </row>
    <row r="33" spans="1:22" ht="21" customHeight="1" thickBot="1">
      <c r="A33" s="431" t="s">
        <v>91</v>
      </c>
      <c r="B33" s="433"/>
      <c r="C33" s="69"/>
      <c r="D33" s="69"/>
      <c r="E33" s="69"/>
      <c r="F33" s="69"/>
      <c r="G33" s="70">
        <f>G26+G28+G27+G29+G30+G31+G32</f>
        <v>31.5</v>
      </c>
      <c r="H33" s="117">
        <f t="shared" si="1"/>
        <v>945</v>
      </c>
      <c r="I33" s="186">
        <f>I26+I28+I27+I29+I30+I31+I32</f>
        <v>42</v>
      </c>
      <c r="J33" s="186">
        <f>J26+J28+J27+J29+J30+J31+J32</f>
        <v>28</v>
      </c>
      <c r="K33" s="186">
        <f>K26+K28+K27+K29+K30+K31+K32</f>
        <v>12</v>
      </c>
      <c r="L33" s="186">
        <f>L26+L28+L27+L29+L30+L31+L32</f>
        <v>2</v>
      </c>
      <c r="M33" s="186">
        <f>M26+M28+M27+M29+M30+M31+M32</f>
        <v>903</v>
      </c>
      <c r="N33" s="134" t="s">
        <v>131</v>
      </c>
      <c r="O33" s="134" t="s">
        <v>153</v>
      </c>
      <c r="P33" s="134"/>
      <c r="Q33" s="134">
        <f>SUM(Q26:Q32)</f>
        <v>0</v>
      </c>
      <c r="S33">
        <v>8</v>
      </c>
      <c r="T33">
        <v>4</v>
      </c>
      <c r="U33">
        <v>20</v>
      </c>
      <c r="V33">
        <v>10</v>
      </c>
    </row>
    <row r="34" spans="1:22" ht="20.25" customHeight="1" thickBot="1">
      <c r="A34" s="431" t="s">
        <v>92</v>
      </c>
      <c r="B34" s="433"/>
      <c r="C34" s="69"/>
      <c r="D34" s="69"/>
      <c r="E34" s="69"/>
      <c r="F34" s="69"/>
      <c r="G34" s="70">
        <f aca="true" t="shared" si="3" ref="G34:M34">G24+G33+G15</f>
        <v>44</v>
      </c>
      <c r="H34" s="70">
        <f t="shared" si="3"/>
        <v>1320</v>
      </c>
      <c r="I34" s="70">
        <f t="shared" si="3"/>
        <v>62</v>
      </c>
      <c r="J34" s="70">
        <f t="shared" si="3"/>
        <v>40</v>
      </c>
      <c r="K34" s="70">
        <f t="shared" si="3"/>
        <v>12</v>
      </c>
      <c r="L34" s="70">
        <f t="shared" si="3"/>
        <v>10</v>
      </c>
      <c r="M34" s="70">
        <f t="shared" si="3"/>
        <v>1258</v>
      </c>
      <c r="N34" s="135" t="s">
        <v>132</v>
      </c>
      <c r="O34" s="135" t="s">
        <v>154</v>
      </c>
      <c r="P34" s="135"/>
      <c r="Q34" s="135">
        <f>Q24+Q33</f>
        <v>0</v>
      </c>
      <c r="S34">
        <v>16</v>
      </c>
      <c r="T34">
        <v>4</v>
      </c>
      <c r="U34">
        <v>32</v>
      </c>
      <c r="V34">
        <v>10</v>
      </c>
    </row>
    <row r="35" spans="1:34" ht="15.75" customHeight="1" thickBot="1">
      <c r="A35" s="431" t="s">
        <v>93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3"/>
      <c r="AG35" s="207">
        <f t="shared" si="0"/>
      </c>
      <c r="AH35" s="207">
        <f t="shared" si="0"/>
      </c>
    </row>
    <row r="36" spans="1:34" ht="15.75">
      <c r="A36" s="458" t="s">
        <v>97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AG36" s="207">
        <f t="shared" si="0"/>
      </c>
      <c r="AH36" s="207">
        <f t="shared" si="0"/>
      </c>
    </row>
    <row r="37" spans="1:34" ht="18.75" customHeight="1">
      <c r="A37" s="126" t="s">
        <v>133</v>
      </c>
      <c r="B37" s="42" t="s">
        <v>65</v>
      </c>
      <c r="C37" s="46"/>
      <c r="D37" s="40">
        <v>1</v>
      </c>
      <c r="E37" s="40"/>
      <c r="F37" s="46"/>
      <c r="G37" s="40">
        <v>3</v>
      </c>
      <c r="H37" s="34">
        <f>G37*30</f>
        <v>90</v>
      </c>
      <c r="I37" s="34">
        <v>4</v>
      </c>
      <c r="J37" s="40">
        <v>4</v>
      </c>
      <c r="K37" s="40"/>
      <c r="L37" s="40"/>
      <c r="M37" s="34">
        <f>H37-I37</f>
        <v>86</v>
      </c>
      <c r="N37" s="126" t="s">
        <v>123</v>
      </c>
      <c r="O37" s="127"/>
      <c r="P37" s="127"/>
      <c r="Q37" s="46"/>
      <c r="AG37" s="207" t="str">
        <f t="shared" si="0"/>
        <v>так</v>
      </c>
      <c r="AH37" s="207">
        <f t="shared" si="0"/>
      </c>
    </row>
    <row r="38" spans="1:34" ht="13.5" customHeight="1">
      <c r="A38" s="446" t="s">
        <v>101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8"/>
      <c r="AG38" s="207">
        <f t="shared" si="0"/>
      </c>
      <c r="AH38" s="207">
        <f t="shared" si="0"/>
      </c>
    </row>
    <row r="39" spans="1:17" ht="22.5" customHeight="1">
      <c r="A39" s="60" t="s">
        <v>61</v>
      </c>
      <c r="B39" s="44" t="s">
        <v>59</v>
      </c>
      <c r="C39" s="114">
        <v>1</v>
      </c>
      <c r="D39" s="34"/>
      <c r="E39" s="34"/>
      <c r="F39" s="32"/>
      <c r="G39" s="128">
        <v>4</v>
      </c>
      <c r="H39" s="34">
        <f>G39*30</f>
        <v>120</v>
      </c>
      <c r="I39" s="34">
        <v>12</v>
      </c>
      <c r="J39" s="34">
        <v>8</v>
      </c>
      <c r="K39" s="34">
        <v>4</v>
      </c>
      <c r="L39" s="34"/>
      <c r="M39" s="34">
        <f>H39-I39</f>
        <v>108</v>
      </c>
      <c r="N39" s="45" t="s">
        <v>131</v>
      </c>
      <c r="O39" s="125"/>
      <c r="P39" s="125"/>
      <c r="Q39" s="125"/>
    </row>
    <row r="40" spans="1:17" ht="34.5" customHeight="1" hidden="1">
      <c r="A40" s="106"/>
      <c r="B40" s="4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2"/>
      <c r="O40" s="62"/>
      <c r="P40" s="62"/>
      <c r="Q40" s="62"/>
    </row>
    <row r="41" spans="1:17" ht="32.25" customHeight="1">
      <c r="A41" s="60" t="s">
        <v>102</v>
      </c>
      <c r="B41" s="42" t="s">
        <v>105</v>
      </c>
      <c r="C41" s="34">
        <v>1</v>
      </c>
      <c r="D41" s="34"/>
      <c r="E41" s="34"/>
      <c r="F41" s="43"/>
      <c r="G41" s="40">
        <v>4</v>
      </c>
      <c r="H41" s="34">
        <f>G41*30</f>
        <v>120</v>
      </c>
      <c r="I41" s="34">
        <v>12</v>
      </c>
      <c r="J41" s="34">
        <v>8</v>
      </c>
      <c r="K41" s="34">
        <v>4</v>
      </c>
      <c r="L41" s="34"/>
      <c r="M41" s="34">
        <f>H41-I41</f>
        <v>108</v>
      </c>
      <c r="N41" s="45" t="s">
        <v>131</v>
      </c>
      <c r="O41" s="125"/>
      <c r="P41" s="125"/>
      <c r="Q41" s="125"/>
    </row>
    <row r="42" spans="1:17" ht="33" customHeight="1">
      <c r="A42" s="60" t="s">
        <v>103</v>
      </c>
      <c r="B42" s="42" t="s">
        <v>106</v>
      </c>
      <c r="C42" s="34"/>
      <c r="D42" s="34"/>
      <c r="E42" s="34"/>
      <c r="F42" s="32">
        <v>2</v>
      </c>
      <c r="G42" s="40">
        <v>1</v>
      </c>
      <c r="H42" s="34">
        <v>30</v>
      </c>
      <c r="I42" s="34">
        <v>4</v>
      </c>
      <c r="J42" s="34"/>
      <c r="K42" s="34"/>
      <c r="L42" s="34">
        <v>4</v>
      </c>
      <c r="M42" s="34">
        <f>H42-I42</f>
        <v>26</v>
      </c>
      <c r="N42" s="45"/>
      <c r="O42" s="125" t="s">
        <v>123</v>
      </c>
      <c r="P42" s="125"/>
      <c r="Q42" s="125"/>
    </row>
    <row r="43" spans="1:34" s="116" customFormat="1" ht="50.25" customHeight="1">
      <c r="A43" s="115" t="s">
        <v>150</v>
      </c>
      <c r="B43" s="65" t="s">
        <v>108</v>
      </c>
      <c r="C43" s="66">
        <v>2</v>
      </c>
      <c r="D43" s="66"/>
      <c r="E43" s="66"/>
      <c r="F43" s="66"/>
      <c r="G43" s="67">
        <v>4</v>
      </c>
      <c r="H43" s="66">
        <v>120</v>
      </c>
      <c r="I43" s="66">
        <v>12</v>
      </c>
      <c r="J43" s="66">
        <v>8</v>
      </c>
      <c r="K43" s="66">
        <v>4</v>
      </c>
      <c r="L43" s="66"/>
      <c r="M43" s="66">
        <f>H43-I43</f>
        <v>108</v>
      </c>
      <c r="N43" s="115"/>
      <c r="O43" s="115" t="s">
        <v>131</v>
      </c>
      <c r="P43" s="115"/>
      <c r="Q43" s="115"/>
      <c r="AG43" s="207"/>
      <c r="AH43" s="207"/>
    </row>
    <row r="44" spans="1:34" ht="21" customHeight="1">
      <c r="A44" s="434" t="s">
        <v>104</v>
      </c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6"/>
      <c r="AG44" s="207">
        <f t="shared" si="0"/>
      </c>
      <c r="AH44" s="207">
        <f t="shared" si="0"/>
      </c>
    </row>
    <row r="45" spans="1:34" ht="30" customHeight="1">
      <c r="A45" s="106" t="s">
        <v>61</v>
      </c>
      <c r="B45" s="42" t="s">
        <v>109</v>
      </c>
      <c r="C45" s="54">
        <v>1</v>
      </c>
      <c r="D45" s="54"/>
      <c r="E45" s="54"/>
      <c r="F45" s="54"/>
      <c r="G45" s="54">
        <v>4</v>
      </c>
      <c r="H45" s="54">
        <f>G45*30</f>
        <v>120</v>
      </c>
      <c r="I45" s="54">
        <v>12</v>
      </c>
      <c r="J45" s="54">
        <v>8</v>
      </c>
      <c r="K45" s="54">
        <v>4</v>
      </c>
      <c r="L45" s="54"/>
      <c r="M45" s="54">
        <f>H45-I45</f>
        <v>108</v>
      </c>
      <c r="N45" s="62" t="s">
        <v>131</v>
      </c>
      <c r="O45" s="62"/>
      <c r="P45" s="62"/>
      <c r="Q45" s="62"/>
      <c r="AG45" s="207" t="str">
        <f t="shared" si="0"/>
        <v>так</v>
      </c>
      <c r="AH45" s="207">
        <f t="shared" si="0"/>
      </c>
    </row>
    <row r="46" spans="1:34" ht="1.5" customHeight="1">
      <c r="A46" s="60"/>
      <c r="B46" s="42"/>
      <c r="C46" s="34"/>
      <c r="D46" s="34"/>
      <c r="E46" s="34"/>
      <c r="F46" s="43"/>
      <c r="G46" s="40"/>
      <c r="H46" s="34"/>
      <c r="I46" s="34"/>
      <c r="J46" s="34"/>
      <c r="K46" s="34"/>
      <c r="L46" s="34"/>
      <c r="M46" s="34"/>
      <c r="N46" s="45"/>
      <c r="O46" s="125"/>
      <c r="P46" s="125"/>
      <c r="Q46" s="125"/>
      <c r="AG46" s="207">
        <f t="shared" si="0"/>
      </c>
      <c r="AH46" s="207">
        <f t="shared" si="0"/>
      </c>
    </row>
    <row r="47" spans="1:34" ht="32.25" customHeight="1">
      <c r="A47" s="60" t="s">
        <v>102</v>
      </c>
      <c r="B47" s="42" t="s">
        <v>110</v>
      </c>
      <c r="C47" s="34"/>
      <c r="D47" s="34"/>
      <c r="E47" s="34"/>
      <c r="F47" s="32">
        <v>2</v>
      </c>
      <c r="G47" s="40">
        <v>1</v>
      </c>
      <c r="H47" s="34">
        <v>30</v>
      </c>
      <c r="I47" s="34">
        <v>4</v>
      </c>
      <c r="J47" s="34"/>
      <c r="K47" s="34"/>
      <c r="L47" s="34">
        <v>4</v>
      </c>
      <c r="M47" s="34">
        <f>H47-I47</f>
        <v>26</v>
      </c>
      <c r="N47" s="45"/>
      <c r="O47" s="125" t="s">
        <v>123</v>
      </c>
      <c r="P47" s="125"/>
      <c r="Q47" s="125"/>
      <c r="AG47" s="207">
        <f t="shared" si="0"/>
      </c>
      <c r="AH47" s="207" t="str">
        <f t="shared" si="0"/>
        <v>так</v>
      </c>
    </row>
    <row r="48" spans="1:34" ht="22.5" customHeight="1">
      <c r="A48" s="60" t="s">
        <v>103</v>
      </c>
      <c r="B48" s="44" t="s">
        <v>107</v>
      </c>
      <c r="C48" s="114">
        <v>1</v>
      </c>
      <c r="D48" s="34"/>
      <c r="E48" s="34"/>
      <c r="F48" s="32"/>
      <c r="G48" s="128">
        <v>4</v>
      </c>
      <c r="H48" s="34">
        <f>G48*30</f>
        <v>120</v>
      </c>
      <c r="I48" s="34">
        <v>12</v>
      </c>
      <c r="J48" s="34">
        <v>8</v>
      </c>
      <c r="K48" s="34">
        <v>4</v>
      </c>
      <c r="L48" s="34"/>
      <c r="M48" s="34">
        <f>H48-I48</f>
        <v>108</v>
      </c>
      <c r="N48" s="45" t="s">
        <v>131</v>
      </c>
      <c r="O48" s="125"/>
      <c r="P48" s="125"/>
      <c r="Q48" s="125"/>
      <c r="AG48" s="207" t="str">
        <f t="shared" si="0"/>
        <v>так</v>
      </c>
      <c r="AH48" s="207">
        <f t="shared" si="0"/>
      </c>
    </row>
    <row r="49" spans="1:34" s="116" customFormat="1" ht="32.25" customHeight="1" thickBot="1">
      <c r="A49" s="115" t="s">
        <v>150</v>
      </c>
      <c r="B49" s="65" t="s">
        <v>111</v>
      </c>
      <c r="C49" s="66">
        <v>2</v>
      </c>
      <c r="D49" s="66"/>
      <c r="E49" s="66"/>
      <c r="F49" s="66"/>
      <c r="G49" s="67">
        <v>4</v>
      </c>
      <c r="H49" s="66">
        <v>120</v>
      </c>
      <c r="I49" s="66">
        <v>12</v>
      </c>
      <c r="J49" s="66">
        <v>8</v>
      </c>
      <c r="K49" s="66">
        <v>4</v>
      </c>
      <c r="L49" s="66"/>
      <c r="M49" s="66">
        <f>H49-I49</f>
        <v>108</v>
      </c>
      <c r="N49" s="115"/>
      <c r="O49" s="115" t="s">
        <v>131</v>
      </c>
      <c r="P49" s="115"/>
      <c r="Q49" s="115"/>
      <c r="AG49" s="207">
        <f t="shared" si="0"/>
      </c>
      <c r="AH49" s="207" t="str">
        <f t="shared" si="0"/>
        <v>так</v>
      </c>
    </row>
    <row r="50" spans="1:22" ht="21" customHeight="1" thickBot="1">
      <c r="A50" s="135"/>
      <c r="B50" s="136" t="s">
        <v>57</v>
      </c>
      <c r="C50" s="74"/>
      <c r="D50" s="74"/>
      <c r="E50" s="74"/>
      <c r="F50" s="137"/>
      <c r="G50" s="138">
        <f aca="true" t="shared" si="4" ref="G50:M50">G45+G48+G49+G37+G47</f>
        <v>16</v>
      </c>
      <c r="H50" s="138">
        <f t="shared" si="4"/>
        <v>480</v>
      </c>
      <c r="I50" s="138">
        <f t="shared" si="4"/>
        <v>44</v>
      </c>
      <c r="J50" s="138">
        <f t="shared" si="4"/>
        <v>28</v>
      </c>
      <c r="K50" s="138">
        <f t="shared" si="4"/>
        <v>12</v>
      </c>
      <c r="L50" s="138">
        <f t="shared" si="4"/>
        <v>4</v>
      </c>
      <c r="M50" s="138">
        <f t="shared" si="4"/>
        <v>436</v>
      </c>
      <c r="N50" s="134" t="s">
        <v>157</v>
      </c>
      <c r="O50" s="139" t="s">
        <v>151</v>
      </c>
      <c r="P50" s="139"/>
      <c r="Q50" s="139"/>
      <c r="S50">
        <v>20</v>
      </c>
      <c r="T50">
        <v>8</v>
      </c>
      <c r="U50">
        <v>12</v>
      </c>
      <c r="V50">
        <v>4</v>
      </c>
    </row>
    <row r="51" spans="1:17" ht="9" customHeight="1" hidden="1">
      <c r="A51" s="107"/>
      <c r="B51" s="108"/>
      <c r="C51" s="109"/>
      <c r="D51" s="109"/>
      <c r="E51" s="109"/>
      <c r="F51" s="110"/>
      <c r="G51" s="105"/>
      <c r="H51" s="109"/>
      <c r="I51" s="109"/>
      <c r="J51" s="109"/>
      <c r="K51" s="109"/>
      <c r="L51" s="109"/>
      <c r="M51" s="109"/>
      <c r="N51" s="111"/>
      <c r="O51" s="112"/>
      <c r="P51" s="112"/>
      <c r="Q51" s="113"/>
    </row>
    <row r="52" spans="1:17" ht="15.75">
      <c r="A52" s="68"/>
      <c r="B52" s="427" t="s">
        <v>94</v>
      </c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</row>
    <row r="53" spans="1:17" ht="13.5" customHeight="1">
      <c r="A53" s="132" t="s">
        <v>128</v>
      </c>
      <c r="B53" s="47" t="s">
        <v>64</v>
      </c>
      <c r="C53" s="46"/>
      <c r="D53" s="40">
        <v>3</v>
      </c>
      <c r="E53" s="40"/>
      <c r="F53" s="40"/>
      <c r="G53" s="40">
        <v>6</v>
      </c>
      <c r="H53" s="40">
        <f>G53*30</f>
        <v>180</v>
      </c>
      <c r="I53" s="40"/>
      <c r="J53" s="40"/>
      <c r="K53" s="40"/>
      <c r="L53" s="40"/>
      <c r="M53" s="40"/>
      <c r="N53" s="48"/>
      <c r="O53" s="46"/>
      <c r="P53" s="46"/>
      <c r="Q53" s="46"/>
    </row>
    <row r="54" spans="1:17" ht="13.5" customHeight="1" thickBot="1">
      <c r="A54" s="133" t="s">
        <v>129</v>
      </c>
      <c r="B54" s="79" t="s">
        <v>39</v>
      </c>
      <c r="C54" s="80"/>
      <c r="D54" s="56"/>
      <c r="E54" s="56"/>
      <c r="F54" s="56"/>
      <c r="G54" s="56">
        <v>21</v>
      </c>
      <c r="H54" s="56">
        <f>G54*30</f>
        <v>630</v>
      </c>
      <c r="I54" s="56"/>
      <c r="J54" s="56"/>
      <c r="K54" s="56"/>
      <c r="L54" s="56"/>
      <c r="M54" s="56"/>
      <c r="N54" s="81"/>
      <c r="O54" s="80"/>
      <c r="P54" s="80"/>
      <c r="Q54" s="80"/>
    </row>
    <row r="55" spans="1:17" ht="13.5" customHeight="1" thickBot="1">
      <c r="A55" s="82"/>
      <c r="B55" s="83" t="s">
        <v>57</v>
      </c>
      <c r="C55" s="72"/>
      <c r="D55" s="72"/>
      <c r="E55" s="72"/>
      <c r="F55" s="72"/>
      <c r="G55" s="72">
        <f>SUM(G53:G54)</f>
        <v>27</v>
      </c>
      <c r="H55" s="72">
        <f>SUM(H53:H54)</f>
        <v>810</v>
      </c>
      <c r="I55" s="72"/>
      <c r="J55" s="72"/>
      <c r="K55" s="72"/>
      <c r="L55" s="72"/>
      <c r="M55" s="72"/>
      <c r="N55" s="84"/>
      <c r="O55" s="72"/>
      <c r="P55" s="123"/>
      <c r="Q55" s="73"/>
    </row>
    <row r="56" spans="1:17" ht="15.75">
      <c r="A56" s="428" t="s">
        <v>95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</row>
    <row r="57" spans="1:17" ht="15.75" customHeight="1" thickBot="1">
      <c r="A57" s="61" t="s">
        <v>130</v>
      </c>
      <c r="B57" s="86" t="s">
        <v>38</v>
      </c>
      <c r="C57" s="85">
        <v>3</v>
      </c>
      <c r="D57" s="85"/>
      <c r="E57" s="85"/>
      <c r="F57" s="85"/>
      <c r="G57" s="85">
        <v>3</v>
      </c>
      <c r="H57" s="85">
        <v>90</v>
      </c>
      <c r="I57" s="85"/>
      <c r="J57" s="85"/>
      <c r="K57" s="85"/>
      <c r="L57" s="85"/>
      <c r="M57" s="85"/>
      <c r="N57" s="87"/>
      <c r="O57" s="58"/>
      <c r="P57" s="58"/>
      <c r="Q57" s="58"/>
    </row>
    <row r="58" spans="1:17" ht="15.75" customHeight="1" thickBot="1">
      <c r="A58" s="91"/>
      <c r="B58" s="83" t="s">
        <v>57</v>
      </c>
      <c r="C58" s="92"/>
      <c r="D58" s="92"/>
      <c r="E58" s="92"/>
      <c r="F58" s="92"/>
      <c r="G58" s="92">
        <v>3</v>
      </c>
      <c r="H58" s="92">
        <v>90</v>
      </c>
      <c r="I58" s="92"/>
      <c r="J58" s="92"/>
      <c r="K58" s="92"/>
      <c r="L58" s="92"/>
      <c r="M58" s="92"/>
      <c r="N58" s="93"/>
      <c r="O58" s="94"/>
      <c r="P58" s="124"/>
      <c r="Q58" s="95"/>
    </row>
    <row r="59" spans="1:22" ht="15.75">
      <c r="A59" s="429" t="s">
        <v>66</v>
      </c>
      <c r="B59" s="430"/>
      <c r="C59" s="88"/>
      <c r="D59" s="89"/>
      <c r="E59" s="89"/>
      <c r="F59" s="89"/>
      <c r="G59" s="90">
        <f aca="true" t="shared" si="5" ref="G59:M59">G34+G50+G55+G58</f>
        <v>90</v>
      </c>
      <c r="H59" s="90">
        <f t="shared" si="5"/>
        <v>2700</v>
      </c>
      <c r="I59" s="90">
        <f t="shared" si="5"/>
        <v>106</v>
      </c>
      <c r="J59" s="90">
        <f t="shared" si="5"/>
        <v>68</v>
      </c>
      <c r="K59" s="90">
        <f t="shared" si="5"/>
        <v>24</v>
      </c>
      <c r="L59" s="90">
        <f t="shared" si="5"/>
        <v>14</v>
      </c>
      <c r="M59" s="90">
        <f t="shared" si="5"/>
        <v>1694</v>
      </c>
      <c r="N59" s="131" t="s">
        <v>158</v>
      </c>
      <c r="O59" s="131" t="s">
        <v>155</v>
      </c>
      <c r="P59" s="131"/>
      <c r="Q59" s="90"/>
      <c r="R59" s="90" t="e">
        <f>R34+#REF!+R39+R41+R42+R43+R55+R58</f>
        <v>#REF!</v>
      </c>
      <c r="S59">
        <f>S50+S34</f>
        <v>36</v>
      </c>
      <c r="T59">
        <f>T50+T34</f>
        <v>12</v>
      </c>
      <c r="U59">
        <f>U50+U34</f>
        <v>44</v>
      </c>
      <c r="V59">
        <f>V50+V34</f>
        <v>14</v>
      </c>
    </row>
    <row r="60" spans="1:17" ht="15.75">
      <c r="A60" s="425" t="s">
        <v>67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203"/>
      <c r="N60" s="204">
        <v>4</v>
      </c>
      <c r="O60" s="205">
        <v>3</v>
      </c>
      <c r="P60" s="206"/>
      <c r="Q60" s="49"/>
    </row>
    <row r="61" spans="1:17" ht="15.75">
      <c r="A61" s="425" t="s">
        <v>68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203"/>
      <c r="N61" s="204">
        <v>4</v>
      </c>
      <c r="O61" s="205">
        <v>6</v>
      </c>
      <c r="P61" s="206"/>
      <c r="Q61" s="49">
        <v>1</v>
      </c>
    </row>
    <row r="62" spans="1:17" ht="15.75">
      <c r="A62" s="425" t="s">
        <v>69</v>
      </c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203"/>
      <c r="N62" s="204"/>
      <c r="O62" s="205">
        <v>1</v>
      </c>
      <c r="P62" s="206"/>
      <c r="Q62" s="49"/>
    </row>
    <row r="63" spans="1:17" ht="15.75">
      <c r="A63" s="453" t="s">
        <v>127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5"/>
      <c r="M63" s="449" t="s">
        <v>152</v>
      </c>
      <c r="N63" s="444"/>
      <c r="O63" s="445"/>
      <c r="P63" s="456"/>
      <c r="Q63" s="457"/>
    </row>
    <row r="64" spans="13:17" ht="15.75">
      <c r="M64" s="443">
        <f>G34+G50</f>
        <v>60</v>
      </c>
      <c r="N64" s="444"/>
      <c r="O64" s="445"/>
      <c r="P64" s="449">
        <f>G55+G58</f>
        <v>30</v>
      </c>
      <c r="Q64" s="445"/>
    </row>
    <row r="65" spans="2:11" ht="15.75">
      <c r="B65" s="50" t="s">
        <v>72</v>
      </c>
      <c r="C65" s="50"/>
      <c r="D65" s="438"/>
      <c r="E65" s="438"/>
      <c r="F65" s="439"/>
      <c r="G65" s="439"/>
      <c r="H65" s="50"/>
      <c r="I65" s="440" t="s">
        <v>112</v>
      </c>
      <c r="J65" s="441"/>
      <c r="K65" s="441"/>
    </row>
    <row r="66" spans="2:11" ht="4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2:11" ht="15.75">
      <c r="B67" s="50" t="s">
        <v>160</v>
      </c>
      <c r="C67" s="50"/>
      <c r="D67" s="437"/>
      <c r="E67" s="437"/>
      <c r="F67" s="437"/>
      <c r="G67" s="437"/>
      <c r="I67" s="50"/>
      <c r="K67" s="50" t="s">
        <v>161</v>
      </c>
    </row>
  </sheetData>
  <sheetProtection/>
  <mergeCells count="48">
    <mergeCell ref="N4:P4"/>
    <mergeCell ref="A63:L63"/>
    <mergeCell ref="M63:O63"/>
    <mergeCell ref="P63:Q63"/>
    <mergeCell ref="A33:B33"/>
    <mergeCell ref="A36:Q36"/>
    <mergeCell ref="A60:L60"/>
    <mergeCell ref="A34:B34"/>
    <mergeCell ref="A15:B15"/>
    <mergeCell ref="A10:Q10"/>
    <mergeCell ref="D67:G67"/>
    <mergeCell ref="D65:G65"/>
    <mergeCell ref="I65:K65"/>
    <mergeCell ref="A24:B24"/>
    <mergeCell ref="M64:O64"/>
    <mergeCell ref="A38:Q38"/>
    <mergeCell ref="P64:Q64"/>
    <mergeCell ref="A61:L61"/>
    <mergeCell ref="H2:M2"/>
    <mergeCell ref="K4:K7"/>
    <mergeCell ref="L4:L7"/>
    <mergeCell ref="A62:L62"/>
    <mergeCell ref="A25:Q25"/>
    <mergeCell ref="B52:Q52"/>
    <mergeCell ref="A56:Q56"/>
    <mergeCell ref="A59:B59"/>
    <mergeCell ref="A35:Q35"/>
    <mergeCell ref="A44:Q44"/>
    <mergeCell ref="A1:M1"/>
    <mergeCell ref="N1:Q1"/>
    <mergeCell ref="A2:A7"/>
    <mergeCell ref="B2:B7"/>
    <mergeCell ref="N2:Q3"/>
    <mergeCell ref="H3:H7"/>
    <mergeCell ref="I3:L3"/>
    <mergeCell ref="I4:I7"/>
    <mergeCell ref="J4:J7"/>
    <mergeCell ref="G2:G7"/>
    <mergeCell ref="A9:Q9"/>
    <mergeCell ref="A17:Q17"/>
    <mergeCell ref="C2:F3"/>
    <mergeCell ref="E4:F4"/>
    <mergeCell ref="M3:M7"/>
    <mergeCell ref="C4:C7"/>
    <mergeCell ref="D4:D7"/>
    <mergeCell ref="N6:Q6"/>
    <mergeCell ref="E5:E7"/>
    <mergeCell ref="F5:F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82" zoomScaleSheetLayoutView="82" zoomScalePageLayoutView="0" workbookViewId="0" topLeftCell="A1">
      <selection activeCell="A2" sqref="A2:A7"/>
    </sheetView>
  </sheetViews>
  <sheetFormatPr defaultColWidth="9.00390625" defaultRowHeight="12.75"/>
  <cols>
    <col min="1" max="1" width="8.375" style="193" customWidth="1"/>
    <col min="2" max="2" width="47.875" style="193" customWidth="1"/>
    <col min="3" max="6" width="9.125" style="193" customWidth="1"/>
    <col min="7" max="7" width="10.00390625" style="193" hidden="1" customWidth="1"/>
    <col min="8" max="8" width="0" style="193" hidden="1" customWidth="1"/>
    <col min="9" max="12" width="9.125" style="193" customWidth="1"/>
    <col min="13" max="13" width="0" style="193" hidden="1" customWidth="1"/>
    <col min="14" max="14" width="16.625" style="193" customWidth="1"/>
    <col min="15" max="16" width="6.375" style="193" hidden="1" customWidth="1"/>
    <col min="17" max="17" width="6.75390625" style="193" hidden="1" customWidth="1"/>
    <col min="18" max="18" width="9.125" style="0" hidden="1" customWidth="1"/>
    <col min="19" max="31" width="0" style="0" hidden="1" customWidth="1"/>
    <col min="32" max="32" width="34.625" style="0" customWidth="1"/>
    <col min="33" max="34" width="9.125" style="207" customWidth="1"/>
  </cols>
  <sheetData>
    <row r="1" spans="1:17" ht="18.75">
      <c r="A1" s="470" t="s">
        <v>169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/>
      <c r="O1" s="471"/>
      <c r="P1" s="471"/>
      <c r="Q1" s="471"/>
    </row>
    <row r="2" spans="1:32" ht="15.75" customHeight="1">
      <c r="A2" s="472" t="s">
        <v>42</v>
      </c>
      <c r="B2" s="473" t="s">
        <v>78</v>
      </c>
      <c r="C2" s="468" t="s">
        <v>156</v>
      </c>
      <c r="D2" s="468"/>
      <c r="E2" s="469"/>
      <c r="F2" s="469"/>
      <c r="G2" s="466" t="s">
        <v>43</v>
      </c>
      <c r="H2" s="468" t="s">
        <v>44</v>
      </c>
      <c r="I2" s="468"/>
      <c r="J2" s="468"/>
      <c r="K2" s="468"/>
      <c r="L2" s="468"/>
      <c r="M2" s="468"/>
      <c r="N2" s="468"/>
      <c r="O2" s="468"/>
      <c r="P2" s="468"/>
      <c r="Q2" s="468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464" t="s">
        <v>168</v>
      </c>
    </row>
    <row r="3" spans="1:32" ht="37.5" customHeight="1">
      <c r="A3" s="472"/>
      <c r="B3" s="473"/>
      <c r="C3" s="468"/>
      <c r="D3" s="468"/>
      <c r="E3" s="469"/>
      <c r="F3" s="469"/>
      <c r="G3" s="466"/>
      <c r="H3" s="466" t="s">
        <v>46</v>
      </c>
      <c r="I3" s="465" t="s">
        <v>47</v>
      </c>
      <c r="J3" s="465"/>
      <c r="K3" s="465"/>
      <c r="L3" s="465"/>
      <c r="M3" s="466" t="s">
        <v>48</v>
      </c>
      <c r="N3" s="468"/>
      <c r="O3" s="468"/>
      <c r="P3" s="468"/>
      <c r="Q3" s="468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464"/>
    </row>
    <row r="4" spans="1:32" ht="15.75">
      <c r="A4" s="472"/>
      <c r="B4" s="473"/>
      <c r="C4" s="466" t="s">
        <v>49</v>
      </c>
      <c r="D4" s="466" t="s">
        <v>50</v>
      </c>
      <c r="E4" s="468" t="s">
        <v>75</v>
      </c>
      <c r="F4" s="469"/>
      <c r="G4" s="466"/>
      <c r="H4" s="466"/>
      <c r="I4" s="466" t="s">
        <v>37</v>
      </c>
      <c r="J4" s="466" t="s">
        <v>51</v>
      </c>
      <c r="K4" s="466" t="s">
        <v>52</v>
      </c>
      <c r="L4" s="466" t="s">
        <v>53</v>
      </c>
      <c r="M4" s="466"/>
      <c r="N4" s="465" t="s">
        <v>54</v>
      </c>
      <c r="O4" s="465"/>
      <c r="P4" s="465"/>
      <c r="Q4" s="208" t="s">
        <v>124</v>
      </c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464"/>
    </row>
    <row r="5" spans="1:32" ht="15.75">
      <c r="A5" s="472"/>
      <c r="B5" s="473"/>
      <c r="C5" s="466"/>
      <c r="D5" s="466"/>
      <c r="E5" s="466" t="s">
        <v>76</v>
      </c>
      <c r="F5" s="466" t="s">
        <v>77</v>
      </c>
      <c r="G5" s="466"/>
      <c r="H5" s="466"/>
      <c r="I5" s="466"/>
      <c r="J5" s="466"/>
      <c r="K5" s="466"/>
      <c r="L5" s="466"/>
      <c r="M5" s="466"/>
      <c r="N5" s="209">
        <v>1</v>
      </c>
      <c r="O5" s="209">
        <v>2</v>
      </c>
      <c r="P5" s="209"/>
      <c r="Q5" s="209">
        <v>3</v>
      </c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464"/>
    </row>
    <row r="6" spans="1:32" ht="29.25" customHeight="1">
      <c r="A6" s="472"/>
      <c r="B6" s="473"/>
      <c r="C6" s="466"/>
      <c r="D6" s="466"/>
      <c r="E6" s="467"/>
      <c r="F6" s="467"/>
      <c r="G6" s="466"/>
      <c r="H6" s="466"/>
      <c r="I6" s="466"/>
      <c r="J6" s="466"/>
      <c r="K6" s="466"/>
      <c r="L6" s="466"/>
      <c r="M6" s="466"/>
      <c r="N6" s="468"/>
      <c r="O6" s="468"/>
      <c r="P6" s="468"/>
      <c r="Q6" s="468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464"/>
    </row>
    <row r="7" spans="1:32" ht="15.75">
      <c r="A7" s="472"/>
      <c r="B7" s="473"/>
      <c r="C7" s="466"/>
      <c r="D7" s="466"/>
      <c r="E7" s="467"/>
      <c r="F7" s="467"/>
      <c r="G7" s="466"/>
      <c r="H7" s="466"/>
      <c r="I7" s="466"/>
      <c r="J7" s="466"/>
      <c r="K7" s="466"/>
      <c r="L7" s="466"/>
      <c r="M7" s="466"/>
      <c r="N7" s="209"/>
      <c r="O7" s="209"/>
      <c r="P7" s="209"/>
      <c r="Q7" s="209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464"/>
    </row>
    <row r="8" spans="1:34" s="220" customFormat="1" ht="37.5">
      <c r="A8" s="210" t="s">
        <v>137</v>
      </c>
      <c r="B8" s="211" t="s">
        <v>136</v>
      </c>
      <c r="C8" s="212"/>
      <c r="D8" s="210" t="s">
        <v>61</v>
      </c>
      <c r="E8" s="210"/>
      <c r="F8" s="213"/>
      <c r="G8" s="214">
        <v>2.5</v>
      </c>
      <c r="H8" s="215">
        <v>75</v>
      </c>
      <c r="I8" s="215">
        <v>4</v>
      </c>
      <c r="J8" s="215"/>
      <c r="K8" s="215"/>
      <c r="L8" s="215" t="s">
        <v>123</v>
      </c>
      <c r="M8" s="212">
        <v>71</v>
      </c>
      <c r="N8" s="216" t="s">
        <v>123</v>
      </c>
      <c r="O8" s="217"/>
      <c r="P8" s="218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</row>
    <row r="9" spans="1:34" s="220" customFormat="1" ht="37.5">
      <c r="A9" s="210" t="s">
        <v>115</v>
      </c>
      <c r="B9" s="221" t="s">
        <v>86</v>
      </c>
      <c r="C9" s="222">
        <v>1</v>
      </c>
      <c r="D9" s="222"/>
      <c r="E9" s="222"/>
      <c r="F9" s="223"/>
      <c r="G9" s="224">
        <v>1.5</v>
      </c>
      <c r="H9" s="222">
        <v>45</v>
      </c>
      <c r="I9" s="225">
        <v>2</v>
      </c>
      <c r="J9" s="225" t="s">
        <v>159</v>
      </c>
      <c r="K9" s="222"/>
      <c r="L9" s="222"/>
      <c r="M9" s="222">
        <v>43</v>
      </c>
      <c r="N9" s="222" t="s">
        <v>159</v>
      </c>
      <c r="O9" s="226"/>
      <c r="P9" s="226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</row>
    <row r="10" spans="1:34" s="220" customFormat="1" ht="37.5">
      <c r="A10" s="210" t="s">
        <v>116</v>
      </c>
      <c r="B10" s="227" t="s">
        <v>56</v>
      </c>
      <c r="C10" s="222"/>
      <c r="D10" s="222">
        <v>1</v>
      </c>
      <c r="E10" s="222"/>
      <c r="F10" s="228"/>
      <c r="G10" s="224">
        <v>1.5</v>
      </c>
      <c r="H10" s="222">
        <v>45</v>
      </c>
      <c r="I10" s="222">
        <v>2</v>
      </c>
      <c r="J10" s="222" t="s">
        <v>159</v>
      </c>
      <c r="K10" s="222"/>
      <c r="L10" s="222"/>
      <c r="M10" s="222">
        <v>43</v>
      </c>
      <c r="N10" s="222" t="s">
        <v>159</v>
      </c>
      <c r="O10" s="226"/>
      <c r="P10" s="226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</row>
    <row r="11" spans="1:34" s="220" customFormat="1" ht="56.25">
      <c r="A11" s="210" t="s">
        <v>83</v>
      </c>
      <c r="B11" s="238" t="s">
        <v>166</v>
      </c>
      <c r="C11" s="222"/>
      <c r="D11" s="222">
        <v>1</v>
      </c>
      <c r="E11" s="222"/>
      <c r="F11" s="222"/>
      <c r="G11" s="222">
        <v>4.5</v>
      </c>
      <c r="H11" s="222">
        <v>135</v>
      </c>
      <c r="I11" s="222">
        <v>6</v>
      </c>
      <c r="J11" s="222">
        <v>4</v>
      </c>
      <c r="K11" s="222">
        <v>2</v>
      </c>
      <c r="L11" s="222"/>
      <c r="M11" s="222">
        <v>129</v>
      </c>
      <c r="N11" s="210" t="s">
        <v>126</v>
      </c>
      <c r="O11" s="219"/>
      <c r="P11" s="222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</row>
    <row r="12" spans="1:34" s="220" customFormat="1" ht="37.5">
      <c r="A12" s="210" t="s">
        <v>84</v>
      </c>
      <c r="B12" s="229" t="s">
        <v>58</v>
      </c>
      <c r="C12" s="222">
        <v>1</v>
      </c>
      <c r="D12" s="222"/>
      <c r="E12" s="222"/>
      <c r="F12" s="228"/>
      <c r="G12" s="230">
        <v>4.5</v>
      </c>
      <c r="H12" s="225">
        <v>135</v>
      </c>
      <c r="I12" s="225">
        <v>6</v>
      </c>
      <c r="J12" s="225">
        <v>4</v>
      </c>
      <c r="K12" s="225"/>
      <c r="L12" s="231">
        <v>2</v>
      </c>
      <c r="M12" s="231">
        <v>129</v>
      </c>
      <c r="N12" s="232" t="s">
        <v>126</v>
      </c>
      <c r="O12" s="219"/>
      <c r="P12" s="226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</row>
    <row r="13" spans="1:34" s="220" customFormat="1" ht="37.5">
      <c r="A13" s="233" t="s">
        <v>133</v>
      </c>
      <c r="B13" s="221" t="s">
        <v>65</v>
      </c>
      <c r="C13" s="234"/>
      <c r="D13" s="224">
        <v>1</v>
      </c>
      <c r="E13" s="224"/>
      <c r="F13" s="234"/>
      <c r="G13" s="224">
        <v>3</v>
      </c>
      <c r="H13" s="222">
        <v>90</v>
      </c>
      <c r="I13" s="222">
        <v>4</v>
      </c>
      <c r="J13" s="224">
        <v>4</v>
      </c>
      <c r="K13" s="224"/>
      <c r="L13" s="224"/>
      <c r="M13" s="222">
        <v>86</v>
      </c>
      <c r="N13" s="233" t="s">
        <v>123</v>
      </c>
      <c r="O13" s="235"/>
      <c r="P13" s="234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</row>
    <row r="14" spans="1:34" s="220" customFormat="1" ht="56.25">
      <c r="A14" s="236" t="s">
        <v>61</v>
      </c>
      <c r="B14" s="221" t="s">
        <v>109</v>
      </c>
      <c r="C14" s="222">
        <v>1</v>
      </c>
      <c r="D14" s="222"/>
      <c r="E14" s="222"/>
      <c r="F14" s="222"/>
      <c r="G14" s="222">
        <v>4</v>
      </c>
      <c r="H14" s="222">
        <v>120</v>
      </c>
      <c r="I14" s="222">
        <v>12</v>
      </c>
      <c r="J14" s="222">
        <v>8</v>
      </c>
      <c r="K14" s="222">
        <v>4</v>
      </c>
      <c r="L14" s="222"/>
      <c r="M14" s="222">
        <v>108</v>
      </c>
      <c r="N14" s="210" t="s">
        <v>131</v>
      </c>
      <c r="O14" s="210"/>
      <c r="P14" s="210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</row>
    <row r="15" spans="1:34" s="220" customFormat="1" ht="18.75">
      <c r="A15" s="236" t="s">
        <v>103</v>
      </c>
      <c r="B15" s="229" t="s">
        <v>107</v>
      </c>
      <c r="C15" s="225">
        <v>1</v>
      </c>
      <c r="D15" s="222"/>
      <c r="E15" s="222"/>
      <c r="F15" s="228"/>
      <c r="G15" s="230">
        <v>4</v>
      </c>
      <c r="H15" s="222">
        <v>120</v>
      </c>
      <c r="I15" s="222">
        <v>12</v>
      </c>
      <c r="J15" s="222">
        <v>8</v>
      </c>
      <c r="K15" s="222">
        <v>4</v>
      </c>
      <c r="L15" s="222"/>
      <c r="M15" s="222">
        <v>108</v>
      </c>
      <c r="N15" s="210" t="s">
        <v>131</v>
      </c>
      <c r="O15" s="232"/>
      <c r="P15" s="232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</row>
    <row r="16" spans="1:34" s="220" customFormat="1" ht="18.75">
      <c r="A16" s="219"/>
      <c r="B16" s="229" t="s">
        <v>167</v>
      </c>
      <c r="C16" s="225">
        <v>4</v>
      </c>
      <c r="D16" s="219">
        <v>4</v>
      </c>
      <c r="E16" s="219"/>
      <c r="F16" s="219"/>
      <c r="G16" s="219"/>
      <c r="H16" s="219"/>
      <c r="I16" s="237">
        <f>SUM(I8:I15)</f>
        <v>48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</row>
  </sheetData>
  <sheetProtection/>
  <mergeCells count="23"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  <mergeCell ref="C4:C7"/>
    <mergeCell ref="D4:D7"/>
    <mergeCell ref="E4:F4"/>
    <mergeCell ref="I4:I7"/>
    <mergeCell ref="J4:J7"/>
    <mergeCell ref="K4:K7"/>
    <mergeCell ref="AF2:AF7"/>
    <mergeCell ref="N4:P4"/>
    <mergeCell ref="E5:E7"/>
    <mergeCell ref="F5:F7"/>
    <mergeCell ref="N6:Q6"/>
    <mergeCell ref="M3:M7"/>
    <mergeCell ref="L4:L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375" style="193" customWidth="1"/>
    <col min="2" max="2" width="63.875" style="193" bestFit="1" customWidth="1"/>
    <col min="3" max="6" width="9.125" style="193" customWidth="1"/>
    <col min="7" max="7" width="10.00390625" style="193" hidden="1" customWidth="1"/>
    <col min="8" max="8" width="0" style="193" hidden="1" customWidth="1"/>
    <col min="9" max="12" width="9.125" style="193" customWidth="1"/>
    <col min="13" max="13" width="0" style="193" hidden="1" customWidth="1"/>
    <col min="14" max="14" width="9.625" style="193" hidden="1" customWidth="1"/>
    <col min="15" max="15" width="10.125" style="193" customWidth="1"/>
    <col min="16" max="16" width="6.375" style="193" hidden="1" customWidth="1"/>
    <col min="17" max="17" width="6.75390625" style="193" hidden="1" customWidth="1"/>
    <col min="18" max="18" width="9.125" style="0" hidden="1" customWidth="1"/>
    <col min="19" max="31" width="0" style="0" hidden="1" customWidth="1"/>
    <col min="32" max="32" width="27.25390625" style="0" customWidth="1"/>
    <col min="33" max="34" width="9.125" style="207" customWidth="1"/>
  </cols>
  <sheetData>
    <row r="1" spans="1:17" ht="18.75">
      <c r="A1" s="474" t="s">
        <v>172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/>
      <c r="O1" s="471"/>
      <c r="P1" s="471"/>
      <c r="Q1" s="471"/>
    </row>
    <row r="2" spans="1:33" ht="15.75" customHeight="1">
      <c r="A2" s="475" t="s">
        <v>42</v>
      </c>
      <c r="B2" s="473" t="s">
        <v>78</v>
      </c>
      <c r="C2" s="468" t="s">
        <v>156</v>
      </c>
      <c r="D2" s="468"/>
      <c r="E2" s="469"/>
      <c r="F2" s="469"/>
      <c r="G2" s="466" t="s">
        <v>43</v>
      </c>
      <c r="H2" s="468" t="s">
        <v>44</v>
      </c>
      <c r="I2" s="468"/>
      <c r="J2" s="468"/>
      <c r="K2" s="468"/>
      <c r="L2" s="468"/>
      <c r="M2" s="468"/>
      <c r="N2" s="468"/>
      <c r="O2" s="468"/>
      <c r="P2" s="468"/>
      <c r="Q2" s="468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464" t="s">
        <v>168</v>
      </c>
      <c r="AG2" s="240"/>
    </row>
    <row r="3" spans="1:33" ht="37.5" customHeight="1">
      <c r="A3" s="475"/>
      <c r="B3" s="473"/>
      <c r="C3" s="468"/>
      <c r="D3" s="468"/>
      <c r="E3" s="469"/>
      <c r="F3" s="469"/>
      <c r="G3" s="466"/>
      <c r="H3" s="466" t="s">
        <v>46</v>
      </c>
      <c r="I3" s="465" t="s">
        <v>47</v>
      </c>
      <c r="J3" s="465"/>
      <c r="K3" s="465"/>
      <c r="L3" s="465"/>
      <c r="M3" s="466" t="s">
        <v>48</v>
      </c>
      <c r="N3" s="468"/>
      <c r="O3" s="468"/>
      <c r="P3" s="468"/>
      <c r="Q3" s="468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464"/>
      <c r="AG3" s="240"/>
    </row>
    <row r="4" spans="1:33" ht="15.75" customHeight="1">
      <c r="A4" s="475"/>
      <c r="B4" s="473"/>
      <c r="C4" s="466" t="s">
        <v>49</v>
      </c>
      <c r="D4" s="466" t="s">
        <v>50</v>
      </c>
      <c r="E4" s="468" t="s">
        <v>75</v>
      </c>
      <c r="F4" s="469"/>
      <c r="G4" s="466"/>
      <c r="H4" s="466"/>
      <c r="I4" s="466" t="s">
        <v>37</v>
      </c>
      <c r="J4" s="466" t="s">
        <v>51</v>
      </c>
      <c r="K4" s="466" t="s">
        <v>52</v>
      </c>
      <c r="L4" s="466" t="s">
        <v>53</v>
      </c>
      <c r="M4" s="466"/>
      <c r="N4" s="465" t="s">
        <v>54</v>
      </c>
      <c r="O4" s="465"/>
      <c r="P4" s="465"/>
      <c r="Q4" s="208" t="s">
        <v>124</v>
      </c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464"/>
      <c r="AG4" s="240"/>
    </row>
    <row r="5" spans="1:33" ht="15.75" customHeight="1">
      <c r="A5" s="475"/>
      <c r="B5" s="473"/>
      <c r="C5" s="466"/>
      <c r="D5" s="466"/>
      <c r="E5" s="466" t="s">
        <v>76</v>
      </c>
      <c r="F5" s="466" t="s">
        <v>77</v>
      </c>
      <c r="G5" s="466"/>
      <c r="H5" s="466"/>
      <c r="I5" s="466"/>
      <c r="J5" s="466"/>
      <c r="K5" s="466"/>
      <c r="L5" s="466"/>
      <c r="M5" s="466"/>
      <c r="N5" s="209">
        <v>1</v>
      </c>
      <c r="O5" s="209">
        <v>2</v>
      </c>
      <c r="P5" s="209"/>
      <c r="Q5" s="209">
        <v>3</v>
      </c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464"/>
      <c r="AG5" s="240"/>
    </row>
    <row r="6" spans="1:33" ht="29.25" customHeight="1">
      <c r="A6" s="475"/>
      <c r="B6" s="473"/>
      <c r="C6" s="466"/>
      <c r="D6" s="466"/>
      <c r="E6" s="467"/>
      <c r="F6" s="467"/>
      <c r="G6" s="466"/>
      <c r="H6" s="466"/>
      <c r="I6" s="466"/>
      <c r="J6" s="466"/>
      <c r="K6" s="466"/>
      <c r="L6" s="466"/>
      <c r="M6" s="466"/>
      <c r="N6" s="468"/>
      <c r="O6" s="468"/>
      <c r="P6" s="468"/>
      <c r="Q6" s="468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464"/>
      <c r="AG6" s="240"/>
    </row>
    <row r="7" spans="1:33" ht="15.75" customHeight="1">
      <c r="A7" s="475"/>
      <c r="B7" s="473"/>
      <c r="C7" s="466"/>
      <c r="D7" s="466"/>
      <c r="E7" s="467"/>
      <c r="F7" s="467"/>
      <c r="G7" s="466"/>
      <c r="H7" s="466"/>
      <c r="I7" s="466"/>
      <c r="J7" s="466"/>
      <c r="K7" s="466"/>
      <c r="L7" s="466"/>
      <c r="M7" s="466"/>
      <c r="N7" s="209"/>
      <c r="O7" s="209"/>
      <c r="P7" s="209"/>
      <c r="Q7" s="209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464"/>
      <c r="AG7" s="240"/>
    </row>
    <row r="8" spans="1:32" s="220" customFormat="1" ht="37.5">
      <c r="A8" s="241" t="s">
        <v>138</v>
      </c>
      <c r="B8" s="211" t="s">
        <v>136</v>
      </c>
      <c r="C8" s="212">
        <v>2</v>
      </c>
      <c r="D8" s="210"/>
      <c r="E8" s="210"/>
      <c r="F8" s="213"/>
      <c r="G8" s="214">
        <v>4</v>
      </c>
      <c r="H8" s="215">
        <v>120</v>
      </c>
      <c r="I8" s="242">
        <v>4</v>
      </c>
      <c r="J8" s="212"/>
      <c r="K8" s="212"/>
      <c r="L8" s="212" t="s">
        <v>123</v>
      </c>
      <c r="M8" s="212">
        <v>116</v>
      </c>
      <c r="N8" s="217"/>
      <c r="O8" s="216" t="s">
        <v>123</v>
      </c>
      <c r="P8" s="218"/>
      <c r="Q8" s="219"/>
      <c r="R8" s="219" t="s">
        <v>170</v>
      </c>
      <c r="S8" s="219" t="s">
        <v>171</v>
      </c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</row>
    <row r="9" spans="1:32" s="220" customFormat="1" ht="25.5" customHeight="1">
      <c r="A9" s="243" t="s">
        <v>81</v>
      </c>
      <c r="B9" s="244" t="s">
        <v>55</v>
      </c>
      <c r="C9" s="222"/>
      <c r="D9" s="225">
        <v>2</v>
      </c>
      <c r="E9" s="222"/>
      <c r="F9" s="223"/>
      <c r="G9" s="224">
        <v>1</v>
      </c>
      <c r="H9" s="222">
        <v>30</v>
      </c>
      <c r="I9" s="222">
        <v>4</v>
      </c>
      <c r="J9" s="222" t="s">
        <v>123</v>
      </c>
      <c r="K9" s="222"/>
      <c r="L9" s="222"/>
      <c r="M9" s="222">
        <v>26</v>
      </c>
      <c r="N9" s="222"/>
      <c r="O9" s="226" t="s">
        <v>123</v>
      </c>
      <c r="P9" s="226"/>
      <c r="Q9" s="219"/>
      <c r="R9" s="219" t="s">
        <v>170</v>
      </c>
      <c r="S9" s="219" t="s">
        <v>171</v>
      </c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</row>
    <row r="10" spans="1:32" s="220" customFormat="1" ht="37.5">
      <c r="A10" s="245" t="s">
        <v>82</v>
      </c>
      <c r="B10" s="227" t="s">
        <v>117</v>
      </c>
      <c r="C10" s="222"/>
      <c r="D10" s="222">
        <v>2</v>
      </c>
      <c r="E10" s="222"/>
      <c r="F10" s="228"/>
      <c r="G10" s="224">
        <v>2</v>
      </c>
      <c r="H10" s="222">
        <v>60</v>
      </c>
      <c r="I10" s="222">
        <v>4</v>
      </c>
      <c r="J10" s="222" t="s">
        <v>123</v>
      </c>
      <c r="K10" s="222"/>
      <c r="L10" s="222"/>
      <c r="M10" s="222">
        <v>56</v>
      </c>
      <c r="N10" s="246"/>
      <c r="O10" s="226" t="s">
        <v>123</v>
      </c>
      <c r="P10" s="226"/>
      <c r="Q10" s="219"/>
      <c r="R10" s="219" t="s">
        <v>170</v>
      </c>
      <c r="S10" s="219" t="s">
        <v>171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</row>
    <row r="11" spans="1:32" s="220" customFormat="1" ht="18.75">
      <c r="A11" s="243" t="s">
        <v>85</v>
      </c>
      <c r="B11" s="221" t="s">
        <v>60</v>
      </c>
      <c r="C11" s="222"/>
      <c r="D11" s="222">
        <v>2</v>
      </c>
      <c r="E11" s="222"/>
      <c r="F11" s="228"/>
      <c r="G11" s="230">
        <v>4.5</v>
      </c>
      <c r="H11" s="225">
        <v>135</v>
      </c>
      <c r="I11" s="225">
        <v>6</v>
      </c>
      <c r="J11" s="225">
        <v>4</v>
      </c>
      <c r="K11" s="225">
        <v>2</v>
      </c>
      <c r="L11" s="222"/>
      <c r="M11" s="222">
        <v>129</v>
      </c>
      <c r="N11" s="210"/>
      <c r="O11" s="232" t="s">
        <v>126</v>
      </c>
      <c r="P11" s="247"/>
      <c r="Q11" s="219"/>
      <c r="R11" s="219" t="s">
        <v>170</v>
      </c>
      <c r="S11" s="219" t="s">
        <v>171</v>
      </c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</row>
    <row r="12" spans="1:32" s="220" customFormat="1" ht="21.75" customHeight="1">
      <c r="A12" s="243" t="s">
        <v>87</v>
      </c>
      <c r="B12" s="221" t="s">
        <v>62</v>
      </c>
      <c r="C12" s="222"/>
      <c r="D12" s="222">
        <v>2</v>
      </c>
      <c r="E12" s="222"/>
      <c r="F12" s="228"/>
      <c r="G12" s="248">
        <v>4.5</v>
      </c>
      <c r="H12" s="225">
        <v>135</v>
      </c>
      <c r="I12" s="225">
        <v>6</v>
      </c>
      <c r="J12" s="225">
        <v>4</v>
      </c>
      <c r="K12" s="225">
        <v>2</v>
      </c>
      <c r="L12" s="222"/>
      <c r="M12" s="222">
        <v>129</v>
      </c>
      <c r="N12" s="210"/>
      <c r="O12" s="232" t="s">
        <v>126</v>
      </c>
      <c r="P12" s="226"/>
      <c r="Q12" s="219"/>
      <c r="R12" s="219" t="s">
        <v>170</v>
      </c>
      <c r="S12" s="219" t="s">
        <v>171</v>
      </c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</row>
    <row r="13" spans="1:32" s="220" customFormat="1" ht="22.5" customHeight="1">
      <c r="A13" s="243" t="s">
        <v>88</v>
      </c>
      <c r="B13" s="221" t="s">
        <v>63</v>
      </c>
      <c r="C13" s="222"/>
      <c r="D13" s="222">
        <v>2</v>
      </c>
      <c r="E13" s="222"/>
      <c r="F13" s="223"/>
      <c r="G13" s="248">
        <v>4.5</v>
      </c>
      <c r="H13" s="225">
        <v>135</v>
      </c>
      <c r="I13" s="225">
        <v>6</v>
      </c>
      <c r="J13" s="225">
        <v>4</v>
      </c>
      <c r="K13" s="225">
        <v>2</v>
      </c>
      <c r="L13" s="222"/>
      <c r="M13" s="222">
        <v>129</v>
      </c>
      <c r="N13" s="210"/>
      <c r="O13" s="232" t="s">
        <v>126</v>
      </c>
      <c r="P13" s="247"/>
      <c r="Q13" s="219"/>
      <c r="R13" s="219" t="s">
        <v>170</v>
      </c>
      <c r="S13" s="219" t="s">
        <v>171</v>
      </c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</row>
    <row r="14" spans="1:32" s="220" customFormat="1" ht="47.25" customHeight="1">
      <c r="A14" s="243" t="s">
        <v>89</v>
      </c>
      <c r="B14" s="244" t="s">
        <v>71</v>
      </c>
      <c r="C14" s="231"/>
      <c r="D14" s="231">
        <v>2</v>
      </c>
      <c r="E14" s="222"/>
      <c r="F14" s="228"/>
      <c r="G14" s="248">
        <v>4.5</v>
      </c>
      <c r="H14" s="225">
        <v>135</v>
      </c>
      <c r="I14" s="225">
        <v>6</v>
      </c>
      <c r="J14" s="225">
        <v>4</v>
      </c>
      <c r="K14" s="225">
        <v>2</v>
      </c>
      <c r="L14" s="222"/>
      <c r="M14" s="222">
        <v>129</v>
      </c>
      <c r="N14" s="210"/>
      <c r="O14" s="232" t="s">
        <v>126</v>
      </c>
      <c r="P14" s="226"/>
      <c r="Q14" s="219"/>
      <c r="R14" s="219" t="s">
        <v>170</v>
      </c>
      <c r="S14" s="219" t="s">
        <v>171</v>
      </c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</row>
    <row r="15" spans="1:32" s="220" customFormat="1" ht="72" customHeight="1">
      <c r="A15" s="243" t="s">
        <v>90</v>
      </c>
      <c r="B15" s="221" t="s">
        <v>70</v>
      </c>
      <c r="C15" s="231">
        <v>2</v>
      </c>
      <c r="D15" s="231"/>
      <c r="E15" s="222"/>
      <c r="F15" s="249"/>
      <c r="G15" s="250">
        <v>4.5</v>
      </c>
      <c r="H15" s="225">
        <v>135</v>
      </c>
      <c r="I15" s="225">
        <v>6</v>
      </c>
      <c r="J15" s="225">
        <v>4</v>
      </c>
      <c r="K15" s="225">
        <v>2</v>
      </c>
      <c r="L15" s="222"/>
      <c r="M15" s="222">
        <v>129</v>
      </c>
      <c r="N15" s="210"/>
      <c r="O15" s="232" t="s">
        <v>126</v>
      </c>
      <c r="P15" s="226"/>
      <c r="Q15" s="219"/>
      <c r="R15" s="219" t="s">
        <v>170</v>
      </c>
      <c r="S15" s="219" t="s">
        <v>171</v>
      </c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</row>
    <row r="16" spans="1:32" s="220" customFormat="1" ht="44.25" customHeight="1">
      <c r="A16" s="251" t="s">
        <v>102</v>
      </c>
      <c r="B16" s="221" t="s">
        <v>110</v>
      </c>
      <c r="C16" s="222"/>
      <c r="D16" s="222"/>
      <c r="E16" s="222"/>
      <c r="F16" s="228">
        <v>2</v>
      </c>
      <c r="G16" s="224">
        <v>1</v>
      </c>
      <c r="H16" s="222">
        <v>30</v>
      </c>
      <c r="I16" s="222">
        <v>4</v>
      </c>
      <c r="J16" s="222"/>
      <c r="K16" s="222"/>
      <c r="L16" s="222">
        <v>4</v>
      </c>
      <c r="M16" s="222">
        <v>26</v>
      </c>
      <c r="N16" s="210"/>
      <c r="O16" s="232" t="s">
        <v>123</v>
      </c>
      <c r="P16" s="232"/>
      <c r="Q16" s="219"/>
      <c r="R16" s="219" t="s">
        <v>170</v>
      </c>
      <c r="S16" s="219" t="s">
        <v>171</v>
      </c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</row>
    <row r="17" spans="1:241" s="220" customFormat="1" ht="41.25" customHeight="1">
      <c r="A17" s="252" t="s">
        <v>150</v>
      </c>
      <c r="B17" s="253" t="s">
        <v>111</v>
      </c>
      <c r="C17" s="225">
        <v>2</v>
      </c>
      <c r="D17" s="225"/>
      <c r="E17" s="225"/>
      <c r="F17" s="225"/>
      <c r="G17" s="250">
        <v>4</v>
      </c>
      <c r="H17" s="225">
        <v>120</v>
      </c>
      <c r="I17" s="225">
        <v>12</v>
      </c>
      <c r="J17" s="225">
        <v>8</v>
      </c>
      <c r="K17" s="225">
        <v>4</v>
      </c>
      <c r="L17" s="225"/>
      <c r="M17" s="225">
        <v>108</v>
      </c>
      <c r="N17" s="236"/>
      <c r="O17" s="236" t="s">
        <v>131</v>
      </c>
      <c r="P17" s="236"/>
      <c r="Q17" s="254"/>
      <c r="R17" s="219" t="s">
        <v>170</v>
      </c>
      <c r="S17" s="219" t="s">
        <v>171</v>
      </c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</row>
    <row r="18" spans="1:33" s="219" customFormat="1" ht="25.5" customHeight="1">
      <c r="A18" s="256"/>
      <c r="B18" s="253" t="s">
        <v>167</v>
      </c>
      <c r="C18" s="219">
        <v>3</v>
      </c>
      <c r="D18" s="219">
        <v>6</v>
      </c>
      <c r="F18" s="219">
        <v>1</v>
      </c>
      <c r="I18" s="257">
        <f>SUM(I8:I17)</f>
        <v>58</v>
      </c>
      <c r="AG18" s="258"/>
    </row>
    <row r="19" spans="33:34" ht="12.75">
      <c r="AG19" s="239"/>
      <c r="AH19" s="239"/>
    </row>
  </sheetData>
  <sheetProtection/>
  <mergeCells count="23"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  <mergeCell ref="C4:C7"/>
    <mergeCell ref="D4:D7"/>
    <mergeCell ref="E4:F4"/>
    <mergeCell ref="I4:I7"/>
    <mergeCell ref="J4:J7"/>
    <mergeCell ref="K4:K7"/>
    <mergeCell ref="AF2:AF7"/>
    <mergeCell ref="N4:P4"/>
    <mergeCell ref="E5:E7"/>
    <mergeCell ref="F5:F7"/>
    <mergeCell ref="N6:Q6"/>
    <mergeCell ref="M3:M7"/>
    <mergeCell ref="L4:L7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Mod012011</cp:lastModifiedBy>
  <cp:lastPrinted>2018-06-21T06:31:05Z</cp:lastPrinted>
  <dcterms:created xsi:type="dcterms:W3CDTF">2011-02-06T10:49:14Z</dcterms:created>
  <dcterms:modified xsi:type="dcterms:W3CDTF">2018-07-02T09:32:41Z</dcterms:modified>
  <cp:category/>
  <cp:version/>
  <cp:contentType/>
  <cp:contentStatus/>
</cp:coreProperties>
</file>